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rita/Downloads/手書き家計簿/"/>
    </mc:Choice>
  </mc:AlternateContent>
  <xr:revisionPtr revIDLastSave="0" documentId="13_ncr:1_{9F0C7F44-F139-1B4B-85A9-37D2CD428A93}" xr6:coauthVersionLast="47" xr6:coauthVersionMax="47" xr10:uidLastSave="{00000000-0000-0000-0000-000000000000}"/>
  <bookViews>
    <workbookView xWindow="0" yWindow="500" windowWidth="28800" windowHeight="15720" xr2:uid="{6D4A6B46-F8B9-4D7D-BA67-70E44FFE0845}"/>
  </bookViews>
  <sheets>
    <sheet name="ガイド" sheetId="86" r:id="rId1"/>
    <sheet name="サンプル" sheetId="87" r:id="rId2"/>
    <sheet name="1月" sheetId="48" r:id="rId3"/>
    <sheet name="2月" sheetId="73" r:id="rId4"/>
    <sheet name="3月" sheetId="74" r:id="rId5"/>
    <sheet name="4月" sheetId="75" r:id="rId6"/>
    <sheet name="5月" sheetId="76" r:id="rId7"/>
    <sheet name="6月" sheetId="77" r:id="rId8"/>
    <sheet name="7月" sheetId="78" r:id="rId9"/>
    <sheet name="8月" sheetId="79" r:id="rId10"/>
    <sheet name="9月" sheetId="80" r:id="rId11"/>
    <sheet name="10月" sheetId="81" r:id="rId12"/>
    <sheet name="11月" sheetId="82" r:id="rId13"/>
    <sheet name="12月" sheetId="83" r:id="rId14"/>
    <sheet name="収支表" sheetId="21" r:id="rId15"/>
    <sheet name="設定" sheetId="5" r:id="rId16"/>
  </sheets>
  <definedNames>
    <definedName name="_xlnm._FilterDatabase" localSheetId="14" hidden="1">収支表!$B$3:$P$36</definedName>
    <definedName name="_xlnm.Print_Area" localSheetId="11">'10月'!$A$1:$Q$53</definedName>
    <definedName name="_xlnm.Print_Area" localSheetId="12">'11月'!$A$1:$Q$53</definedName>
    <definedName name="_xlnm.Print_Area" localSheetId="13">'12月'!$A$1:$Q$53</definedName>
    <definedName name="_xlnm.Print_Area" localSheetId="2">'1月'!$A$1:$Q$54</definedName>
    <definedName name="_xlnm.Print_Area" localSheetId="3">'2月'!$A$1:$R$54</definedName>
    <definedName name="_xlnm.Print_Area" localSheetId="4">'3月'!$A$1:$Q$54</definedName>
    <definedName name="_xlnm.Print_Area" localSheetId="5">'4月'!$A$1:$Q$53</definedName>
    <definedName name="_xlnm.Print_Area" localSheetId="6">'5月'!$B$1:$Q$53</definedName>
    <definedName name="_xlnm.Print_Area" localSheetId="7">'6月'!$A$1:$Q$53</definedName>
    <definedName name="_xlnm.Print_Area" localSheetId="8">'7月'!$A$1:$Q$53</definedName>
    <definedName name="_xlnm.Print_Area" localSheetId="9">'8月'!$A$1:$Q$53</definedName>
    <definedName name="_xlnm.Print_Area" localSheetId="10">'9月'!$A$1:$Q$53</definedName>
    <definedName name="_xlnm.Print_Area" localSheetId="1">サンプル!$B$1:$Q$54</definedName>
    <definedName name="_xlnm.Print_Area" localSheetId="14">収支表!$B$1:$P$36</definedName>
    <definedName name="祝日">設定!$L$1:$L$17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87" l="1"/>
  <c r="E2" i="83"/>
  <c r="E2" i="82"/>
  <c r="E2" i="81"/>
  <c r="E2" i="80"/>
  <c r="F2" i="80" s="1"/>
  <c r="C6" i="80" s="1"/>
  <c r="E2" i="79"/>
  <c r="E2" i="78"/>
  <c r="E2" i="77"/>
  <c r="E2" i="76"/>
  <c r="E2" i="75"/>
  <c r="E2" i="74"/>
  <c r="E2" i="73"/>
  <c r="E2" i="48"/>
  <c r="F2" i="48" s="1"/>
  <c r="C6" i="48" s="1"/>
  <c r="G53" i="83"/>
  <c r="C53" i="83"/>
  <c r="F52" i="83"/>
  <c r="B52" i="83"/>
  <c r="F51" i="83"/>
  <c r="B51" i="83"/>
  <c r="F50" i="83"/>
  <c r="B50" i="83"/>
  <c r="F49" i="83"/>
  <c r="B49" i="83"/>
  <c r="F48" i="83"/>
  <c r="B48" i="83"/>
  <c r="F47" i="83"/>
  <c r="F46" i="83"/>
  <c r="J45" i="83"/>
  <c r="F45" i="83"/>
  <c r="F44" i="83"/>
  <c r="C44" i="83"/>
  <c r="F43" i="83"/>
  <c r="B43" i="83"/>
  <c r="K42" i="83"/>
  <c r="F42" i="83"/>
  <c r="B42" i="83"/>
  <c r="L41" i="83"/>
  <c r="F41" i="83"/>
  <c r="B41" i="83"/>
  <c r="L40" i="83"/>
  <c r="F40" i="83"/>
  <c r="B40" i="83"/>
  <c r="L39" i="83"/>
  <c r="L42" i="83" s="1"/>
  <c r="F39" i="83"/>
  <c r="B39" i="83"/>
  <c r="G53" i="82"/>
  <c r="C53" i="82"/>
  <c r="F52" i="82"/>
  <c r="B52" i="82"/>
  <c r="F51" i="82"/>
  <c r="B51" i="82"/>
  <c r="F50" i="82"/>
  <c r="B50" i="82"/>
  <c r="F49" i="82"/>
  <c r="B49" i="82"/>
  <c r="F48" i="82"/>
  <c r="B48" i="82"/>
  <c r="F47" i="82"/>
  <c r="F46" i="82"/>
  <c r="J45" i="82"/>
  <c r="F45" i="82"/>
  <c r="F44" i="82"/>
  <c r="C44" i="82"/>
  <c r="F43" i="82"/>
  <c r="B43" i="82"/>
  <c r="K42" i="82"/>
  <c r="F42" i="82"/>
  <c r="B42" i="82"/>
  <c r="L41" i="82"/>
  <c r="F41" i="82"/>
  <c r="B41" i="82"/>
  <c r="L40" i="82"/>
  <c r="F40" i="82"/>
  <c r="B40" i="82"/>
  <c r="L39" i="82"/>
  <c r="L42" i="82" s="1"/>
  <c r="F39" i="82"/>
  <c r="B39" i="82"/>
  <c r="G53" i="81"/>
  <c r="C53" i="81"/>
  <c r="F52" i="81"/>
  <c r="B52" i="81"/>
  <c r="F51" i="81"/>
  <c r="B51" i="81"/>
  <c r="F50" i="81"/>
  <c r="B50" i="81"/>
  <c r="F49" i="81"/>
  <c r="B49" i="81"/>
  <c r="F48" i="81"/>
  <c r="B48" i="81"/>
  <c r="F47" i="81"/>
  <c r="F46" i="81"/>
  <c r="J45" i="81"/>
  <c r="F45" i="81"/>
  <c r="F44" i="81"/>
  <c r="C44" i="81"/>
  <c r="F43" i="81"/>
  <c r="B43" i="81"/>
  <c r="K42" i="81"/>
  <c r="F42" i="81"/>
  <c r="B42" i="81"/>
  <c r="L41" i="81"/>
  <c r="F41" i="81"/>
  <c r="B41" i="81"/>
  <c r="L40" i="81"/>
  <c r="F40" i="81"/>
  <c r="B40" i="81"/>
  <c r="L39" i="81"/>
  <c r="L42" i="81" s="1"/>
  <c r="F39" i="81"/>
  <c r="B39" i="81"/>
  <c r="G53" i="80"/>
  <c r="C53" i="80"/>
  <c r="F52" i="80"/>
  <c r="B52" i="80"/>
  <c r="F51" i="80"/>
  <c r="B51" i="80"/>
  <c r="F50" i="80"/>
  <c r="B50" i="80"/>
  <c r="F49" i="80"/>
  <c r="B49" i="80"/>
  <c r="F48" i="80"/>
  <c r="B48" i="80"/>
  <c r="F47" i="80"/>
  <c r="F46" i="80"/>
  <c r="J45" i="80"/>
  <c r="F45" i="80"/>
  <c r="F44" i="80"/>
  <c r="C44" i="80"/>
  <c r="F43" i="80"/>
  <c r="B43" i="80"/>
  <c r="K42" i="80"/>
  <c r="F42" i="80"/>
  <c r="B42" i="80"/>
  <c r="L41" i="80"/>
  <c r="F41" i="80"/>
  <c r="B41" i="80"/>
  <c r="L40" i="80"/>
  <c r="F40" i="80"/>
  <c r="B40" i="80"/>
  <c r="L39" i="80"/>
  <c r="L42" i="80" s="1"/>
  <c r="F39" i="80"/>
  <c r="B39" i="80"/>
  <c r="G53" i="79"/>
  <c r="C53" i="79"/>
  <c r="F52" i="79"/>
  <c r="B52" i="79"/>
  <c r="F51" i="79"/>
  <c r="B51" i="79"/>
  <c r="F50" i="79"/>
  <c r="B50" i="79"/>
  <c r="F49" i="79"/>
  <c r="B49" i="79"/>
  <c r="F48" i="79"/>
  <c r="B48" i="79"/>
  <c r="F47" i="79"/>
  <c r="F46" i="79"/>
  <c r="J45" i="79"/>
  <c r="F45" i="79"/>
  <c r="F44" i="79"/>
  <c r="C44" i="79"/>
  <c r="F43" i="79"/>
  <c r="B43" i="79"/>
  <c r="K42" i="79"/>
  <c r="F42" i="79"/>
  <c r="B42" i="79"/>
  <c r="L41" i="79"/>
  <c r="F41" i="79"/>
  <c r="B41" i="79"/>
  <c r="L40" i="79"/>
  <c r="F40" i="79"/>
  <c r="B40" i="79"/>
  <c r="L39" i="79"/>
  <c r="L42" i="79" s="1"/>
  <c r="F39" i="79"/>
  <c r="B39" i="79"/>
  <c r="G53" i="78"/>
  <c r="C53" i="78"/>
  <c r="F52" i="78"/>
  <c r="B52" i="78"/>
  <c r="F51" i="78"/>
  <c r="B51" i="78"/>
  <c r="F50" i="78"/>
  <c r="B50" i="78"/>
  <c r="F49" i="78"/>
  <c r="B49" i="78"/>
  <c r="F48" i="78"/>
  <c r="B48" i="78"/>
  <c r="F47" i="78"/>
  <c r="F46" i="78"/>
  <c r="J45" i="78"/>
  <c r="F45" i="78"/>
  <c r="F44" i="78"/>
  <c r="C44" i="78"/>
  <c r="F43" i="78"/>
  <c r="B43" i="78"/>
  <c r="K42" i="78"/>
  <c r="F42" i="78"/>
  <c r="B42" i="78"/>
  <c r="L41" i="78"/>
  <c r="F41" i="78"/>
  <c r="B41" i="78"/>
  <c r="L40" i="78"/>
  <c r="F40" i="78"/>
  <c r="B40" i="78"/>
  <c r="L39" i="78"/>
  <c r="L42" i="78" s="1"/>
  <c r="J49" i="78" s="1"/>
  <c r="F39" i="78"/>
  <c r="B39" i="78"/>
  <c r="G53" i="77"/>
  <c r="C53" i="77"/>
  <c r="F52" i="77"/>
  <c r="B52" i="77"/>
  <c r="F51" i="77"/>
  <c r="B51" i="77"/>
  <c r="F50" i="77"/>
  <c r="B50" i="77"/>
  <c r="F49" i="77"/>
  <c r="B49" i="77"/>
  <c r="F48" i="77"/>
  <c r="B48" i="77"/>
  <c r="F47" i="77"/>
  <c r="F46" i="77"/>
  <c r="J45" i="77"/>
  <c r="F45" i="77"/>
  <c r="F44" i="77"/>
  <c r="C44" i="77"/>
  <c r="F43" i="77"/>
  <c r="B43" i="77"/>
  <c r="K42" i="77"/>
  <c r="F42" i="77"/>
  <c r="B42" i="77"/>
  <c r="L41" i="77"/>
  <c r="F41" i="77"/>
  <c r="B41" i="77"/>
  <c r="L40" i="77"/>
  <c r="F40" i="77"/>
  <c r="B40" i="77"/>
  <c r="L39" i="77"/>
  <c r="L42" i="77" s="1"/>
  <c r="F39" i="77"/>
  <c r="B39" i="77"/>
  <c r="G53" i="76"/>
  <c r="C53" i="76"/>
  <c r="F52" i="76"/>
  <c r="B52" i="76"/>
  <c r="F51" i="76"/>
  <c r="B51" i="76"/>
  <c r="F50" i="76"/>
  <c r="B50" i="76"/>
  <c r="F49" i="76"/>
  <c r="B49" i="76"/>
  <c r="F48" i="76"/>
  <c r="B48" i="76"/>
  <c r="F47" i="76"/>
  <c r="F46" i="76"/>
  <c r="J45" i="76"/>
  <c r="F45" i="76"/>
  <c r="F44" i="76"/>
  <c r="C44" i="76"/>
  <c r="F43" i="76"/>
  <c r="B43" i="76"/>
  <c r="K42" i="76"/>
  <c r="F42" i="76"/>
  <c r="B42" i="76"/>
  <c r="L41" i="76"/>
  <c r="F41" i="76"/>
  <c r="B41" i="76"/>
  <c r="L40" i="76"/>
  <c r="F40" i="76"/>
  <c r="B40" i="76"/>
  <c r="L39" i="76"/>
  <c r="L42" i="76" s="1"/>
  <c r="F39" i="76"/>
  <c r="B39" i="76"/>
  <c r="G53" i="75"/>
  <c r="C53" i="75"/>
  <c r="F52" i="75"/>
  <c r="B52" i="75"/>
  <c r="F51" i="75"/>
  <c r="B51" i="75"/>
  <c r="F50" i="75"/>
  <c r="B50" i="75"/>
  <c r="F49" i="75"/>
  <c r="B49" i="75"/>
  <c r="F48" i="75"/>
  <c r="B48" i="75"/>
  <c r="F47" i="75"/>
  <c r="F46" i="75"/>
  <c r="J45" i="75"/>
  <c r="F45" i="75"/>
  <c r="F44" i="75"/>
  <c r="C44" i="75"/>
  <c r="F43" i="75"/>
  <c r="B43" i="75"/>
  <c r="K42" i="75"/>
  <c r="F42" i="75"/>
  <c r="B42" i="75"/>
  <c r="L41" i="75"/>
  <c r="F41" i="75"/>
  <c r="B41" i="75"/>
  <c r="L40" i="75"/>
  <c r="F40" i="75"/>
  <c r="B40" i="75"/>
  <c r="L39" i="75"/>
  <c r="L42" i="75" s="1"/>
  <c r="F39" i="75"/>
  <c r="B39" i="75"/>
  <c r="G53" i="74"/>
  <c r="C53" i="74"/>
  <c r="F52" i="74"/>
  <c r="B52" i="74"/>
  <c r="F51" i="74"/>
  <c r="B51" i="74"/>
  <c r="F50" i="74"/>
  <c r="B50" i="74"/>
  <c r="F49" i="74"/>
  <c r="B49" i="74"/>
  <c r="F48" i="74"/>
  <c r="B48" i="74"/>
  <c r="F47" i="74"/>
  <c r="F46" i="74"/>
  <c r="J45" i="74"/>
  <c r="F45" i="74"/>
  <c r="F44" i="74"/>
  <c r="C44" i="74"/>
  <c r="F43" i="74"/>
  <c r="B43" i="74"/>
  <c r="K42" i="74"/>
  <c r="F42" i="74"/>
  <c r="B42" i="74"/>
  <c r="L41" i="74"/>
  <c r="F41" i="74"/>
  <c r="B41" i="74"/>
  <c r="F40" i="74"/>
  <c r="B40" i="74"/>
  <c r="F39" i="74"/>
  <c r="B39" i="74"/>
  <c r="G53" i="73"/>
  <c r="C53" i="73"/>
  <c r="F52" i="73"/>
  <c r="B52" i="73"/>
  <c r="F51" i="73"/>
  <c r="B51" i="73"/>
  <c r="F50" i="73"/>
  <c r="B50" i="73"/>
  <c r="F49" i="73"/>
  <c r="B49" i="73"/>
  <c r="F48" i="73"/>
  <c r="B48" i="73"/>
  <c r="F47" i="73"/>
  <c r="F46" i="73"/>
  <c r="J45" i="73"/>
  <c r="F45" i="73"/>
  <c r="F44" i="73"/>
  <c r="C44" i="73"/>
  <c r="F43" i="73"/>
  <c r="B43" i="73"/>
  <c r="K42" i="73"/>
  <c r="F42" i="73"/>
  <c r="B42" i="73"/>
  <c r="L41" i="73"/>
  <c r="E33" i="21" s="1"/>
  <c r="F41" i="73"/>
  <c r="B41" i="73"/>
  <c r="F40" i="73"/>
  <c r="B40" i="73"/>
  <c r="F39" i="73"/>
  <c r="B39" i="73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B52" i="48"/>
  <c r="B51" i="48"/>
  <c r="B50" i="48"/>
  <c r="B49" i="48"/>
  <c r="B42" i="48"/>
  <c r="B41" i="48"/>
  <c r="B40" i="48"/>
  <c r="B48" i="48"/>
  <c r="B39" i="48"/>
  <c r="G53" i="48"/>
  <c r="C53" i="48"/>
  <c r="J45" i="48"/>
  <c r="C44" i="48"/>
  <c r="B43" i="48"/>
  <c r="K42" i="48"/>
  <c r="F39" i="48"/>
  <c r="O35" i="87"/>
  <c r="M35" i="87"/>
  <c r="K35" i="87"/>
  <c r="I35" i="87"/>
  <c r="G35" i="87"/>
  <c r="E35" i="87"/>
  <c r="C35" i="87"/>
  <c r="O30" i="87"/>
  <c r="M30" i="87"/>
  <c r="K30" i="87"/>
  <c r="I30" i="87"/>
  <c r="G30" i="87"/>
  <c r="E30" i="87"/>
  <c r="C30" i="87"/>
  <c r="O25" i="87"/>
  <c r="M25" i="87"/>
  <c r="K25" i="87"/>
  <c r="I25" i="87"/>
  <c r="G25" i="87"/>
  <c r="E25" i="87"/>
  <c r="C25" i="87"/>
  <c r="O20" i="87"/>
  <c r="M20" i="87"/>
  <c r="K20" i="87"/>
  <c r="I20" i="87"/>
  <c r="G20" i="87"/>
  <c r="E20" i="87"/>
  <c r="C20" i="87"/>
  <c r="O15" i="87"/>
  <c r="M15" i="87"/>
  <c r="K15" i="87"/>
  <c r="I15" i="87"/>
  <c r="G15" i="87"/>
  <c r="E15" i="87"/>
  <c r="C15" i="87"/>
  <c r="F2" i="82"/>
  <c r="F2" i="77"/>
  <c r="C6" i="77" s="1"/>
  <c r="Q35" i="83"/>
  <c r="O35" i="83"/>
  <c r="M35" i="83"/>
  <c r="K35" i="83"/>
  <c r="I35" i="83"/>
  <c r="G35" i="83"/>
  <c r="E35" i="83"/>
  <c r="C35" i="83"/>
  <c r="Q30" i="83"/>
  <c r="O30" i="83"/>
  <c r="M30" i="83"/>
  <c r="K30" i="83"/>
  <c r="I30" i="83"/>
  <c r="G30" i="83"/>
  <c r="E30" i="83"/>
  <c r="C30" i="83"/>
  <c r="O25" i="83"/>
  <c r="M25" i="83"/>
  <c r="K25" i="83"/>
  <c r="I25" i="83"/>
  <c r="G25" i="83"/>
  <c r="E25" i="83"/>
  <c r="C25" i="83"/>
  <c r="O20" i="83"/>
  <c r="M20" i="83"/>
  <c r="K20" i="83"/>
  <c r="I20" i="83"/>
  <c r="G20" i="83"/>
  <c r="E20" i="83"/>
  <c r="C20" i="83"/>
  <c r="O15" i="83"/>
  <c r="M15" i="83"/>
  <c r="K15" i="83"/>
  <c r="I15" i="83"/>
  <c r="G15" i="83"/>
  <c r="E15" i="83"/>
  <c r="C15" i="83"/>
  <c r="O10" i="83"/>
  <c r="M10" i="83"/>
  <c r="K10" i="83"/>
  <c r="I10" i="83"/>
  <c r="G10" i="83"/>
  <c r="E10" i="83"/>
  <c r="C10" i="83"/>
  <c r="Q35" i="82"/>
  <c r="O35" i="82"/>
  <c r="M35" i="82"/>
  <c r="K35" i="82"/>
  <c r="I35" i="82"/>
  <c r="G35" i="82"/>
  <c r="E35" i="82"/>
  <c r="C35" i="82"/>
  <c r="Q30" i="82"/>
  <c r="O30" i="82"/>
  <c r="M30" i="82"/>
  <c r="K30" i="82"/>
  <c r="I30" i="82"/>
  <c r="G30" i="82"/>
  <c r="E30" i="82"/>
  <c r="C30" i="82"/>
  <c r="O25" i="82"/>
  <c r="M25" i="82"/>
  <c r="K25" i="82"/>
  <c r="I25" i="82"/>
  <c r="G25" i="82"/>
  <c r="E25" i="82"/>
  <c r="C25" i="82"/>
  <c r="O20" i="82"/>
  <c r="M20" i="82"/>
  <c r="K20" i="82"/>
  <c r="I20" i="82"/>
  <c r="G20" i="82"/>
  <c r="E20" i="82"/>
  <c r="C20" i="82"/>
  <c r="Q15" i="82"/>
  <c r="O15" i="82"/>
  <c r="M15" i="82"/>
  <c r="K15" i="82"/>
  <c r="I15" i="82"/>
  <c r="G15" i="82"/>
  <c r="E15" i="82"/>
  <c r="C15" i="82"/>
  <c r="O10" i="82"/>
  <c r="M10" i="82"/>
  <c r="K10" i="82"/>
  <c r="I10" i="82"/>
  <c r="G10" i="82"/>
  <c r="E10" i="82"/>
  <c r="C10" i="82"/>
  <c r="Q35" i="81"/>
  <c r="O35" i="81"/>
  <c r="M35" i="81"/>
  <c r="K35" i="81"/>
  <c r="I35" i="81"/>
  <c r="G35" i="81"/>
  <c r="E35" i="81"/>
  <c r="C35" i="81"/>
  <c r="O30" i="81"/>
  <c r="M30" i="81"/>
  <c r="K30" i="81"/>
  <c r="I30" i="81"/>
  <c r="G30" i="81"/>
  <c r="E30" i="81"/>
  <c r="C30" i="81"/>
  <c r="O25" i="81"/>
  <c r="M25" i="81"/>
  <c r="K25" i="81"/>
  <c r="I25" i="81"/>
  <c r="G25" i="81"/>
  <c r="E25" i="81"/>
  <c r="C25" i="81"/>
  <c r="O20" i="81"/>
  <c r="M20" i="81"/>
  <c r="K20" i="81"/>
  <c r="I20" i="81"/>
  <c r="G20" i="81"/>
  <c r="E20" i="81"/>
  <c r="C20" i="81"/>
  <c r="O15" i="81"/>
  <c r="M15" i="81"/>
  <c r="K15" i="81"/>
  <c r="I15" i="81"/>
  <c r="G15" i="81"/>
  <c r="E15" i="81"/>
  <c r="C15" i="81"/>
  <c r="O10" i="81"/>
  <c r="M10" i="81"/>
  <c r="K10" i="81"/>
  <c r="I10" i="81"/>
  <c r="G10" i="81"/>
  <c r="E10" i="81"/>
  <c r="C10" i="81"/>
  <c r="Q35" i="80"/>
  <c r="O35" i="80"/>
  <c r="M35" i="80"/>
  <c r="K35" i="80"/>
  <c r="I35" i="80"/>
  <c r="G35" i="80"/>
  <c r="E35" i="80"/>
  <c r="C35" i="80"/>
  <c r="O30" i="80"/>
  <c r="M30" i="80"/>
  <c r="K30" i="80"/>
  <c r="I30" i="80"/>
  <c r="G30" i="80"/>
  <c r="E30" i="80"/>
  <c r="C30" i="80"/>
  <c r="O25" i="80"/>
  <c r="M25" i="80"/>
  <c r="K25" i="80"/>
  <c r="I25" i="80"/>
  <c r="G25" i="80"/>
  <c r="E25" i="80"/>
  <c r="C25" i="80"/>
  <c r="O20" i="80"/>
  <c r="M20" i="80"/>
  <c r="K20" i="80"/>
  <c r="I20" i="80"/>
  <c r="G20" i="80"/>
  <c r="E20" i="80"/>
  <c r="C20" i="80"/>
  <c r="O15" i="80"/>
  <c r="M15" i="80"/>
  <c r="K15" i="80"/>
  <c r="I15" i="80"/>
  <c r="G15" i="80"/>
  <c r="E15" i="80"/>
  <c r="C15" i="80"/>
  <c r="O10" i="80"/>
  <c r="M10" i="80"/>
  <c r="K10" i="80"/>
  <c r="I10" i="80"/>
  <c r="G10" i="80"/>
  <c r="E10" i="80"/>
  <c r="C10" i="80"/>
  <c r="Q35" i="79"/>
  <c r="O35" i="79"/>
  <c r="M35" i="79"/>
  <c r="K35" i="79"/>
  <c r="I35" i="79"/>
  <c r="G35" i="79"/>
  <c r="E35" i="79"/>
  <c r="C35" i="79"/>
  <c r="O30" i="79"/>
  <c r="M30" i="79"/>
  <c r="K30" i="79"/>
  <c r="I30" i="79"/>
  <c r="G30" i="79"/>
  <c r="E30" i="79"/>
  <c r="C30" i="79"/>
  <c r="O25" i="79"/>
  <c r="M25" i="79"/>
  <c r="K25" i="79"/>
  <c r="I25" i="79"/>
  <c r="G25" i="79"/>
  <c r="E25" i="79"/>
  <c r="C25" i="79"/>
  <c r="O20" i="79"/>
  <c r="M20" i="79"/>
  <c r="K20" i="79"/>
  <c r="I20" i="79"/>
  <c r="G20" i="79"/>
  <c r="E20" i="79"/>
  <c r="C20" i="79"/>
  <c r="Q15" i="79"/>
  <c r="O15" i="79"/>
  <c r="M15" i="79"/>
  <c r="K15" i="79"/>
  <c r="I15" i="79"/>
  <c r="G15" i="79"/>
  <c r="E15" i="79"/>
  <c r="C15" i="79"/>
  <c r="Q10" i="79"/>
  <c r="O10" i="79"/>
  <c r="M10" i="79"/>
  <c r="K10" i="79"/>
  <c r="I10" i="79"/>
  <c r="G10" i="79"/>
  <c r="E10" i="79"/>
  <c r="C10" i="79"/>
  <c r="Q35" i="78"/>
  <c r="O35" i="78"/>
  <c r="M35" i="78"/>
  <c r="K35" i="78"/>
  <c r="I35" i="78"/>
  <c r="G35" i="78"/>
  <c r="E35" i="78"/>
  <c r="C35" i="78"/>
  <c r="Q30" i="78"/>
  <c r="O30" i="78"/>
  <c r="M30" i="78"/>
  <c r="K30" i="78"/>
  <c r="I30" i="78"/>
  <c r="G30" i="78"/>
  <c r="E30" i="78"/>
  <c r="C30" i="78"/>
  <c r="O25" i="78"/>
  <c r="M25" i="78"/>
  <c r="K25" i="78"/>
  <c r="I25" i="78"/>
  <c r="G25" i="78"/>
  <c r="E25" i="78"/>
  <c r="C25" i="78"/>
  <c r="O20" i="78"/>
  <c r="M20" i="78"/>
  <c r="K20" i="78"/>
  <c r="I20" i="78"/>
  <c r="G20" i="78"/>
  <c r="E20" i="78"/>
  <c r="C20" i="78"/>
  <c r="O15" i="78"/>
  <c r="M15" i="78"/>
  <c r="K15" i="78"/>
  <c r="I15" i="78"/>
  <c r="G15" i="78"/>
  <c r="E15" i="78"/>
  <c r="C15" i="78"/>
  <c r="O10" i="78"/>
  <c r="M10" i="78"/>
  <c r="K10" i="78"/>
  <c r="I10" i="78"/>
  <c r="G10" i="78"/>
  <c r="E10" i="78"/>
  <c r="C10" i="78"/>
  <c r="Q35" i="77"/>
  <c r="O35" i="77"/>
  <c r="M35" i="77"/>
  <c r="K35" i="77"/>
  <c r="I35" i="77"/>
  <c r="G35" i="77"/>
  <c r="E35" i="77"/>
  <c r="C35" i="77"/>
  <c r="O30" i="77"/>
  <c r="M30" i="77"/>
  <c r="K30" i="77"/>
  <c r="I30" i="77"/>
  <c r="G30" i="77"/>
  <c r="E30" i="77"/>
  <c r="C30" i="77"/>
  <c r="O25" i="77"/>
  <c r="M25" i="77"/>
  <c r="K25" i="77"/>
  <c r="I25" i="77"/>
  <c r="G25" i="77"/>
  <c r="E25" i="77"/>
  <c r="C25" i="77"/>
  <c r="O20" i="77"/>
  <c r="M20" i="77"/>
  <c r="K20" i="77"/>
  <c r="I20" i="77"/>
  <c r="G20" i="77"/>
  <c r="E20" i="77"/>
  <c r="C20" i="77"/>
  <c r="O15" i="77"/>
  <c r="M15" i="77"/>
  <c r="K15" i="77"/>
  <c r="I15" i="77"/>
  <c r="G15" i="77"/>
  <c r="E15" i="77"/>
  <c r="C15" i="77"/>
  <c r="O10" i="77"/>
  <c r="M10" i="77"/>
  <c r="K10" i="77"/>
  <c r="I10" i="77"/>
  <c r="G10" i="77"/>
  <c r="E10" i="77"/>
  <c r="C10" i="77"/>
  <c r="Q35" i="76"/>
  <c r="O35" i="76"/>
  <c r="M35" i="76"/>
  <c r="K35" i="76"/>
  <c r="I35" i="76"/>
  <c r="G35" i="76"/>
  <c r="E35" i="76"/>
  <c r="C35" i="76"/>
  <c r="Q30" i="76"/>
  <c r="O30" i="76"/>
  <c r="M30" i="76"/>
  <c r="K30" i="76"/>
  <c r="I30" i="76"/>
  <c r="G30" i="76"/>
  <c r="E30" i="76"/>
  <c r="C30" i="76"/>
  <c r="O25" i="76"/>
  <c r="M25" i="76"/>
  <c r="K25" i="76"/>
  <c r="I25" i="76"/>
  <c r="G25" i="76"/>
  <c r="E25" i="76"/>
  <c r="C25" i="76"/>
  <c r="O20" i="76"/>
  <c r="M20" i="76"/>
  <c r="K20" i="76"/>
  <c r="I20" i="76"/>
  <c r="G20" i="76"/>
  <c r="E20" i="76"/>
  <c r="C20" i="76"/>
  <c r="O15" i="76"/>
  <c r="M15" i="76"/>
  <c r="K15" i="76"/>
  <c r="I15" i="76"/>
  <c r="G15" i="76"/>
  <c r="E15" i="76"/>
  <c r="C15" i="76"/>
  <c r="O10" i="76"/>
  <c r="M10" i="76"/>
  <c r="K10" i="76"/>
  <c r="I10" i="76"/>
  <c r="G10" i="76"/>
  <c r="E10" i="76"/>
  <c r="C10" i="76"/>
  <c r="Q35" i="75"/>
  <c r="O35" i="75"/>
  <c r="M35" i="75"/>
  <c r="K35" i="75"/>
  <c r="I35" i="75"/>
  <c r="G35" i="75"/>
  <c r="E35" i="75"/>
  <c r="C35" i="75"/>
  <c r="Q30" i="75"/>
  <c r="O30" i="75"/>
  <c r="M30" i="75"/>
  <c r="K30" i="75"/>
  <c r="I30" i="75"/>
  <c r="G30" i="75"/>
  <c r="E30" i="75"/>
  <c r="C30" i="75"/>
  <c r="Q25" i="75"/>
  <c r="O25" i="75"/>
  <c r="M25" i="75"/>
  <c r="K25" i="75"/>
  <c r="I25" i="75"/>
  <c r="G25" i="75"/>
  <c r="E25" i="75"/>
  <c r="C25" i="75"/>
  <c r="Q20" i="75"/>
  <c r="O20" i="75"/>
  <c r="M20" i="75"/>
  <c r="K20" i="75"/>
  <c r="I20" i="75"/>
  <c r="G20" i="75"/>
  <c r="E20" i="75"/>
  <c r="C20" i="75"/>
  <c r="O15" i="75"/>
  <c r="M15" i="75"/>
  <c r="K15" i="75"/>
  <c r="I15" i="75"/>
  <c r="G15" i="75"/>
  <c r="E15" i="75"/>
  <c r="C15" i="75"/>
  <c r="Q10" i="75"/>
  <c r="O10" i="75"/>
  <c r="M10" i="75"/>
  <c r="K10" i="75"/>
  <c r="I10" i="75"/>
  <c r="G10" i="75"/>
  <c r="E10" i="75"/>
  <c r="C10" i="75"/>
  <c r="Q35" i="74"/>
  <c r="O35" i="74"/>
  <c r="M35" i="74"/>
  <c r="K35" i="74"/>
  <c r="I35" i="74"/>
  <c r="G35" i="74"/>
  <c r="E35" i="74"/>
  <c r="C35" i="74"/>
  <c r="Q30" i="74"/>
  <c r="O30" i="74"/>
  <c r="M30" i="74"/>
  <c r="K30" i="74"/>
  <c r="I30" i="74"/>
  <c r="G30" i="74"/>
  <c r="E30" i="74"/>
  <c r="C30" i="74"/>
  <c r="O25" i="74"/>
  <c r="M25" i="74"/>
  <c r="K25" i="74"/>
  <c r="I25" i="74"/>
  <c r="G25" i="74"/>
  <c r="E25" i="74"/>
  <c r="C25" i="74"/>
  <c r="Q20" i="74"/>
  <c r="O20" i="74"/>
  <c r="M20" i="74"/>
  <c r="K20" i="74"/>
  <c r="I20" i="74"/>
  <c r="G20" i="74"/>
  <c r="E20" i="74"/>
  <c r="C20" i="74"/>
  <c r="O15" i="74"/>
  <c r="M15" i="74"/>
  <c r="K15" i="74"/>
  <c r="I15" i="74"/>
  <c r="G15" i="74"/>
  <c r="E15" i="74"/>
  <c r="C15" i="74"/>
  <c r="O10" i="74"/>
  <c r="M10" i="74"/>
  <c r="K10" i="74"/>
  <c r="I10" i="74"/>
  <c r="G10" i="74"/>
  <c r="E10" i="74"/>
  <c r="C10" i="74"/>
  <c r="O35" i="48"/>
  <c r="M35" i="48"/>
  <c r="K35" i="48"/>
  <c r="I35" i="48"/>
  <c r="G35" i="48"/>
  <c r="E35" i="48"/>
  <c r="C35" i="48"/>
  <c r="O30" i="48"/>
  <c r="M30" i="48"/>
  <c r="K30" i="48"/>
  <c r="I30" i="48"/>
  <c r="G30" i="48"/>
  <c r="E30" i="48"/>
  <c r="C30" i="48"/>
  <c r="O25" i="48"/>
  <c r="M25" i="48"/>
  <c r="K25" i="48"/>
  <c r="I25" i="48"/>
  <c r="G25" i="48"/>
  <c r="E25" i="48"/>
  <c r="C25" i="48"/>
  <c r="O20" i="48"/>
  <c r="M20" i="48"/>
  <c r="K20" i="48"/>
  <c r="I20" i="48"/>
  <c r="G20" i="48"/>
  <c r="E20" i="48"/>
  <c r="C20" i="48"/>
  <c r="O15" i="48"/>
  <c r="M15" i="48"/>
  <c r="K15" i="48"/>
  <c r="I15" i="48"/>
  <c r="G15" i="48"/>
  <c r="E15" i="48"/>
  <c r="C15" i="48"/>
  <c r="O10" i="48"/>
  <c r="M10" i="48"/>
  <c r="K10" i="48"/>
  <c r="I10" i="48"/>
  <c r="G10" i="48"/>
  <c r="E10" i="48"/>
  <c r="C10" i="48"/>
  <c r="Q35" i="73"/>
  <c r="O35" i="73"/>
  <c r="M35" i="73"/>
  <c r="K35" i="73"/>
  <c r="I35" i="73"/>
  <c r="G35" i="73"/>
  <c r="E35" i="73"/>
  <c r="C35" i="73"/>
  <c r="O30" i="73"/>
  <c r="M30" i="73"/>
  <c r="K30" i="73"/>
  <c r="I30" i="73"/>
  <c r="G30" i="73"/>
  <c r="E30" i="73"/>
  <c r="C30" i="73"/>
  <c r="O25" i="73"/>
  <c r="M25" i="73"/>
  <c r="K25" i="73"/>
  <c r="I25" i="73"/>
  <c r="G25" i="73"/>
  <c r="E25" i="73"/>
  <c r="C25" i="73"/>
  <c r="O20" i="73"/>
  <c r="M20" i="73"/>
  <c r="K20" i="73"/>
  <c r="I20" i="73"/>
  <c r="G20" i="73"/>
  <c r="E20" i="73"/>
  <c r="C20" i="73"/>
  <c r="O15" i="73"/>
  <c r="M15" i="73"/>
  <c r="K15" i="73"/>
  <c r="I15" i="73"/>
  <c r="G15" i="73"/>
  <c r="E15" i="73"/>
  <c r="C15" i="73"/>
  <c r="G53" i="87"/>
  <c r="C53" i="87"/>
  <c r="F52" i="87"/>
  <c r="B52" i="87"/>
  <c r="F51" i="87"/>
  <c r="B51" i="87"/>
  <c r="F50" i="87"/>
  <c r="B50" i="87"/>
  <c r="F49" i="87"/>
  <c r="F48" i="87"/>
  <c r="F47" i="87"/>
  <c r="F46" i="87"/>
  <c r="C44" i="87"/>
  <c r="B43" i="87"/>
  <c r="K42" i="87"/>
  <c r="Q34" i="87"/>
  <c r="Q35" i="87" s="1"/>
  <c r="Q33" i="87"/>
  <c r="Q32" i="87"/>
  <c r="Q29" i="87"/>
  <c r="Y9" i="87" s="1"/>
  <c r="Q28" i="87"/>
  <c r="Q27" i="87"/>
  <c r="Q24" i="87"/>
  <c r="X9" i="87" s="1"/>
  <c r="Q23" i="87"/>
  <c r="X8" i="87" s="1"/>
  <c r="Q22" i="87"/>
  <c r="Q19" i="87"/>
  <c r="Q18" i="87"/>
  <c r="Q17" i="87"/>
  <c r="Q14" i="87"/>
  <c r="V9" i="87" s="1"/>
  <c r="Q13" i="87"/>
  <c r="V8" i="87" s="1"/>
  <c r="Q12" i="87"/>
  <c r="O10" i="87"/>
  <c r="M10" i="87"/>
  <c r="K10" i="87"/>
  <c r="I10" i="87"/>
  <c r="G10" i="87"/>
  <c r="E10" i="87"/>
  <c r="C10" i="87"/>
  <c r="Q9" i="87"/>
  <c r="Z8" i="87"/>
  <c r="Y8" i="87"/>
  <c r="W8" i="87"/>
  <c r="Q8" i="87"/>
  <c r="U8" i="87" s="1"/>
  <c r="Z7" i="87"/>
  <c r="Q7" i="87"/>
  <c r="U7" i="87" s="1"/>
  <c r="F2" i="87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4" i="21"/>
  <c r="O13" i="21"/>
  <c r="O12" i="21"/>
  <c r="O11" i="21"/>
  <c r="O10" i="21"/>
  <c r="O15" i="21" s="1"/>
  <c r="O8" i="21"/>
  <c r="O7" i="21"/>
  <c r="O6" i="21"/>
  <c r="O5" i="21"/>
  <c r="O4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4" i="21"/>
  <c r="N13" i="21"/>
  <c r="N12" i="21"/>
  <c r="N11" i="21"/>
  <c r="N10" i="21"/>
  <c r="N8" i="21"/>
  <c r="N7" i="21"/>
  <c r="N6" i="21"/>
  <c r="N5" i="21"/>
  <c r="N4" i="21"/>
  <c r="M29" i="21"/>
  <c r="M28" i="21"/>
  <c r="M27" i="21"/>
  <c r="M26" i="21"/>
  <c r="M25" i="21"/>
  <c r="M24" i="21"/>
  <c r="M23" i="21"/>
  <c r="M22" i="21"/>
  <c r="M21" i="21"/>
  <c r="M20" i="21"/>
  <c r="M19" i="21"/>
  <c r="M18" i="21"/>
  <c r="M17" i="21"/>
  <c r="M16" i="21"/>
  <c r="M14" i="21"/>
  <c r="M13" i="21"/>
  <c r="M12" i="21"/>
  <c r="M11" i="21"/>
  <c r="M10" i="21"/>
  <c r="M15" i="21" s="1"/>
  <c r="M8" i="21"/>
  <c r="M7" i="21"/>
  <c r="M6" i="21"/>
  <c r="M5" i="21"/>
  <c r="M4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4" i="21"/>
  <c r="L13" i="21"/>
  <c r="L12" i="21"/>
  <c r="L11" i="21"/>
  <c r="L10" i="21"/>
  <c r="L8" i="21"/>
  <c r="L7" i="21"/>
  <c r="L6" i="21"/>
  <c r="L5" i="21"/>
  <c r="L4" i="21"/>
  <c r="L9" i="21" s="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4" i="21"/>
  <c r="K13" i="21"/>
  <c r="K12" i="21"/>
  <c r="K11" i="21"/>
  <c r="K10" i="21"/>
  <c r="K8" i="21"/>
  <c r="K7" i="21"/>
  <c r="K6" i="21"/>
  <c r="K5" i="21"/>
  <c r="K4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4" i="21"/>
  <c r="J13" i="21"/>
  <c r="J12" i="21"/>
  <c r="J11" i="21"/>
  <c r="J10" i="21"/>
  <c r="J15" i="21" s="1"/>
  <c r="J8" i="21"/>
  <c r="J7" i="21"/>
  <c r="J6" i="21"/>
  <c r="J5" i="21"/>
  <c r="J4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4" i="21"/>
  <c r="I13" i="21"/>
  <c r="I12" i="21"/>
  <c r="I11" i="21"/>
  <c r="I10" i="21"/>
  <c r="I8" i="21"/>
  <c r="I7" i="21"/>
  <c r="I6" i="21"/>
  <c r="I5" i="21"/>
  <c r="I4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4" i="21"/>
  <c r="H13" i="21"/>
  <c r="H12" i="21"/>
  <c r="H11" i="21"/>
  <c r="H10" i="21"/>
  <c r="H15" i="21" s="1"/>
  <c r="H8" i="21"/>
  <c r="H7" i="21"/>
  <c r="H6" i="21"/>
  <c r="H5" i="21"/>
  <c r="H4" i="21"/>
  <c r="G33" i="21"/>
  <c r="G32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4" i="21"/>
  <c r="G13" i="21"/>
  <c r="G12" i="21"/>
  <c r="G11" i="21"/>
  <c r="G10" i="21"/>
  <c r="G8" i="21"/>
  <c r="G7" i="21"/>
  <c r="G6" i="21"/>
  <c r="G5" i="21"/>
  <c r="G4" i="21"/>
  <c r="G9" i="21" s="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13" i="21"/>
  <c r="F12" i="21"/>
  <c r="F11" i="21"/>
  <c r="F10" i="21"/>
  <c r="F8" i="21"/>
  <c r="F7" i="21"/>
  <c r="F6" i="21"/>
  <c r="F5" i="21"/>
  <c r="F4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4" i="21"/>
  <c r="E13" i="21"/>
  <c r="E12" i="21"/>
  <c r="E11" i="21"/>
  <c r="E10" i="21"/>
  <c r="E8" i="21"/>
  <c r="E7" i="21"/>
  <c r="E6" i="21"/>
  <c r="E5" i="21"/>
  <c r="E4" i="21"/>
  <c r="F2" i="83"/>
  <c r="F2" i="81"/>
  <c r="F2" i="79"/>
  <c r="C6" i="79" s="1"/>
  <c r="E6" i="79" s="1"/>
  <c r="G6" i="79" s="1"/>
  <c r="I6" i="79" s="1"/>
  <c r="K6" i="79" s="1"/>
  <c r="M6" i="79" s="1"/>
  <c r="O6" i="79" s="1"/>
  <c r="F2" i="78"/>
  <c r="F2" i="76"/>
  <c r="F2" i="74"/>
  <c r="Q34" i="83"/>
  <c r="Q33" i="83"/>
  <c r="Q32" i="83"/>
  <c r="Z10" i="83" s="1"/>
  <c r="Q29" i="83"/>
  <c r="Q28" i="83"/>
  <c r="Q27" i="83"/>
  <c r="Q24" i="83"/>
  <c r="Q23" i="83"/>
  <c r="Q25" i="83" s="1"/>
  <c r="Q22" i="83"/>
  <c r="X7" i="83" s="1"/>
  <c r="Q19" i="83"/>
  <c r="Q18" i="83"/>
  <c r="Q17" i="83"/>
  <c r="Q14" i="83"/>
  <c r="Q13" i="83"/>
  <c r="Q12" i="83"/>
  <c r="Z9" i="83"/>
  <c r="Y9" i="83"/>
  <c r="X9" i="83"/>
  <c r="W9" i="83"/>
  <c r="V9" i="83"/>
  <c r="Q9" i="83"/>
  <c r="Z8" i="83"/>
  <c r="Y8" i="83"/>
  <c r="W8" i="83"/>
  <c r="V8" i="83"/>
  <c r="Q8" i="83"/>
  <c r="U8" i="83" s="1"/>
  <c r="Z7" i="83"/>
  <c r="Y7" i="83"/>
  <c r="W7" i="83"/>
  <c r="V7" i="83"/>
  <c r="Q7" i="83"/>
  <c r="U7" i="83" s="1"/>
  <c r="Q34" i="82"/>
  <c r="Q33" i="82"/>
  <c r="Z10" i="82" s="1"/>
  <c r="Q32" i="82"/>
  <c r="Q29" i="82"/>
  <c r="Y10" i="82" s="1"/>
  <c r="Q28" i="82"/>
  <c r="Y8" i="82" s="1"/>
  <c r="Q27" i="82"/>
  <c r="Q24" i="82"/>
  <c r="Q23" i="82"/>
  <c r="X8" i="82" s="1"/>
  <c r="Q22" i="82"/>
  <c r="N31" i="21" s="1"/>
  <c r="Q19" i="82"/>
  <c r="N33" i="21" s="1"/>
  <c r="Q18" i="82"/>
  <c r="Q17" i="82"/>
  <c r="Q14" i="82"/>
  <c r="V10" i="82" s="1"/>
  <c r="Q13" i="82"/>
  <c r="Q12" i="82"/>
  <c r="Z9" i="82"/>
  <c r="Y9" i="82"/>
  <c r="X9" i="82"/>
  <c r="V9" i="82"/>
  <c r="Q9" i="82"/>
  <c r="Z8" i="82"/>
  <c r="W8" i="82"/>
  <c r="V8" i="82"/>
  <c r="Q8" i="82"/>
  <c r="U8" i="82" s="1"/>
  <c r="Z7" i="82"/>
  <c r="Y7" i="82"/>
  <c r="W7" i="82"/>
  <c r="V7" i="82"/>
  <c r="Q7" i="82"/>
  <c r="U7" i="82" s="1"/>
  <c r="Q34" i="81"/>
  <c r="Q33" i="81"/>
  <c r="Q32" i="81"/>
  <c r="Z10" i="81" s="1"/>
  <c r="Q29" i="81"/>
  <c r="Q28" i="81"/>
  <c r="Y8" i="81" s="1"/>
  <c r="Q27" i="81"/>
  <c r="Q24" i="81"/>
  <c r="Q23" i="81"/>
  <c r="X8" i="81" s="1"/>
  <c r="Q22" i="81"/>
  <c r="X7" i="81" s="1"/>
  <c r="Q19" i="81"/>
  <c r="W9" i="81" s="1"/>
  <c r="Q18" i="81"/>
  <c r="Q17" i="81"/>
  <c r="Q14" i="81"/>
  <c r="Q13" i="81"/>
  <c r="Q12" i="81"/>
  <c r="Q15" i="81" s="1"/>
  <c r="Z9" i="81"/>
  <c r="Y9" i="81"/>
  <c r="X9" i="81"/>
  <c r="V9" i="81"/>
  <c r="Q9" i="81"/>
  <c r="Z8" i="81"/>
  <c r="W8" i="81"/>
  <c r="V8" i="81"/>
  <c r="Q8" i="81"/>
  <c r="U8" i="81" s="1"/>
  <c r="Z7" i="81"/>
  <c r="Y7" i="81"/>
  <c r="W7" i="81"/>
  <c r="V7" i="81"/>
  <c r="Q7" i="81"/>
  <c r="U7" i="81" s="1"/>
  <c r="Q34" i="80"/>
  <c r="Q33" i="80"/>
  <c r="Q32" i="80"/>
  <c r="Q29" i="80"/>
  <c r="Q28" i="80"/>
  <c r="Y8" i="80" s="1"/>
  <c r="Q27" i="80"/>
  <c r="Q24" i="80"/>
  <c r="Q23" i="80"/>
  <c r="Q22" i="80"/>
  <c r="X7" i="80" s="1"/>
  <c r="Q19" i="80"/>
  <c r="Q20" i="80" s="1"/>
  <c r="Q18" i="80"/>
  <c r="Q17" i="80"/>
  <c r="Q14" i="80"/>
  <c r="Q13" i="80"/>
  <c r="Q12" i="80"/>
  <c r="V7" i="80" s="1"/>
  <c r="Z9" i="80"/>
  <c r="Y9" i="80"/>
  <c r="X9" i="80"/>
  <c r="V9" i="80"/>
  <c r="U9" i="80"/>
  <c r="Q9" i="80"/>
  <c r="Z8" i="80"/>
  <c r="W8" i="80"/>
  <c r="V8" i="80"/>
  <c r="Q8" i="80"/>
  <c r="Q10" i="80" s="1"/>
  <c r="Z7" i="80"/>
  <c r="Y7" i="80"/>
  <c r="W7" i="80"/>
  <c r="U7" i="80"/>
  <c r="Q7" i="80"/>
  <c r="Q34" i="79"/>
  <c r="Q33" i="79"/>
  <c r="Q32" i="79"/>
  <c r="Z10" i="79" s="1"/>
  <c r="Q29" i="79"/>
  <c r="Q28" i="79"/>
  <c r="Q30" i="79" s="1"/>
  <c r="Q27" i="79"/>
  <c r="Q24" i="79"/>
  <c r="Q23" i="79"/>
  <c r="Q22" i="79"/>
  <c r="Q19" i="79"/>
  <c r="W9" i="79" s="1"/>
  <c r="Q18" i="79"/>
  <c r="Q17" i="79"/>
  <c r="Q14" i="79"/>
  <c r="Q13" i="79"/>
  <c r="Q12" i="79"/>
  <c r="V7" i="79" s="1"/>
  <c r="Z9" i="79"/>
  <c r="Y9" i="79"/>
  <c r="X9" i="79"/>
  <c r="V9" i="79"/>
  <c r="U9" i="79"/>
  <c r="Q9" i="79"/>
  <c r="Z8" i="79"/>
  <c r="W8" i="79"/>
  <c r="V8" i="79"/>
  <c r="Q8" i="79"/>
  <c r="U8" i="79" s="1"/>
  <c r="Z7" i="79"/>
  <c r="Y7" i="79"/>
  <c r="W7" i="79"/>
  <c r="Q7" i="79"/>
  <c r="U7" i="79" s="1"/>
  <c r="Q34" i="78"/>
  <c r="Q33" i="78"/>
  <c r="Q32" i="78"/>
  <c r="Z10" i="78" s="1"/>
  <c r="Q29" i="78"/>
  <c r="Q28" i="78"/>
  <c r="Y8" i="78" s="1"/>
  <c r="Q27" i="78"/>
  <c r="Q24" i="78"/>
  <c r="Q23" i="78"/>
  <c r="X8" i="78" s="1"/>
  <c r="Q22" i="78"/>
  <c r="Q25" i="78" s="1"/>
  <c r="Q19" i="78"/>
  <c r="W9" i="78" s="1"/>
  <c r="Q18" i="78"/>
  <c r="Q17" i="78"/>
  <c r="Q14" i="78"/>
  <c r="Q13" i="78"/>
  <c r="Q12" i="78"/>
  <c r="Z9" i="78"/>
  <c r="Y9" i="78"/>
  <c r="X9" i="78"/>
  <c r="V9" i="78"/>
  <c r="Q9" i="78"/>
  <c r="Z8" i="78"/>
  <c r="W8" i="78"/>
  <c r="V8" i="78"/>
  <c r="Q8" i="78"/>
  <c r="U8" i="78" s="1"/>
  <c r="Z7" i="78"/>
  <c r="Y7" i="78"/>
  <c r="W7" i="78"/>
  <c r="Q7" i="78"/>
  <c r="U7" i="78" s="1"/>
  <c r="Q34" i="77"/>
  <c r="Q33" i="77"/>
  <c r="Q32" i="77"/>
  <c r="Z10" i="77" s="1"/>
  <c r="Q29" i="77"/>
  <c r="Q28" i="77"/>
  <c r="Q30" i="77" s="1"/>
  <c r="Q27" i="77"/>
  <c r="Q24" i="77"/>
  <c r="Q23" i="77"/>
  <c r="X8" i="77" s="1"/>
  <c r="Q22" i="77"/>
  <c r="Q19" i="77"/>
  <c r="W9" i="77" s="1"/>
  <c r="Q18" i="77"/>
  <c r="Q17" i="77"/>
  <c r="Q14" i="77"/>
  <c r="V9" i="77" s="1"/>
  <c r="Q13" i="77"/>
  <c r="Q12" i="77"/>
  <c r="Z9" i="77"/>
  <c r="Y9" i="77"/>
  <c r="X9" i="77"/>
  <c r="Q9" i="77"/>
  <c r="Z8" i="77"/>
  <c r="W8" i="77"/>
  <c r="V8" i="77"/>
  <c r="Q8" i="77"/>
  <c r="U8" i="77" s="1"/>
  <c r="Z7" i="77"/>
  <c r="W7" i="77"/>
  <c r="Q7" i="77"/>
  <c r="U7" i="77" s="1"/>
  <c r="Q34" i="76"/>
  <c r="Q33" i="76"/>
  <c r="Q32" i="76"/>
  <c r="Z10" i="76" s="1"/>
  <c r="Q29" i="76"/>
  <c r="Q28" i="76"/>
  <c r="Y8" i="76" s="1"/>
  <c r="Q27" i="76"/>
  <c r="Q24" i="76"/>
  <c r="Q23" i="76"/>
  <c r="X8" i="76" s="1"/>
  <c r="Q22" i="76"/>
  <c r="Q19" i="76"/>
  <c r="W9" i="76" s="1"/>
  <c r="Q18" i="76"/>
  <c r="Q17" i="76"/>
  <c r="Q14" i="76"/>
  <c r="Q13" i="76"/>
  <c r="Q12" i="76"/>
  <c r="V7" i="76" s="1"/>
  <c r="Z9" i="76"/>
  <c r="Y9" i="76"/>
  <c r="X9" i="76"/>
  <c r="V9" i="76"/>
  <c r="U9" i="76"/>
  <c r="Q9" i="76"/>
  <c r="Z8" i="76"/>
  <c r="W8" i="76"/>
  <c r="V8" i="76"/>
  <c r="Q8" i="76"/>
  <c r="U8" i="76" s="1"/>
  <c r="Z7" i="76"/>
  <c r="Y7" i="76"/>
  <c r="W7" i="76"/>
  <c r="Q7" i="76"/>
  <c r="U7" i="76" s="1"/>
  <c r="Q34" i="75"/>
  <c r="Q33" i="75"/>
  <c r="Z8" i="75" s="1"/>
  <c r="Q32" i="75"/>
  <c r="Z10" i="75" s="1"/>
  <c r="Q29" i="75"/>
  <c r="Q28" i="75"/>
  <c r="Y8" i="75" s="1"/>
  <c r="Q27" i="75"/>
  <c r="Y7" i="75" s="1"/>
  <c r="Q24" i="75"/>
  <c r="Q23" i="75"/>
  <c r="Q22" i="75"/>
  <c r="Q19" i="75"/>
  <c r="W9" i="75" s="1"/>
  <c r="Q18" i="75"/>
  <c r="Q17" i="75"/>
  <c r="Q14" i="75"/>
  <c r="Q13" i="75"/>
  <c r="V8" i="75" s="1"/>
  <c r="Q12" i="75"/>
  <c r="Z9" i="75"/>
  <c r="Y9" i="75"/>
  <c r="X9" i="75"/>
  <c r="V9" i="75"/>
  <c r="Q9" i="75"/>
  <c r="W8" i="75"/>
  <c r="Q8" i="75"/>
  <c r="U8" i="75" s="1"/>
  <c r="Z7" i="75"/>
  <c r="X7" i="75"/>
  <c r="W7" i="75"/>
  <c r="Q7" i="75"/>
  <c r="U7" i="75" s="1"/>
  <c r="F2" i="75"/>
  <c r="Q34" i="74"/>
  <c r="Q33" i="74"/>
  <c r="Q32" i="74"/>
  <c r="Z10" i="74" s="1"/>
  <c r="Q29" i="74"/>
  <c r="Y10" i="74" s="1"/>
  <c r="Q28" i="74"/>
  <c r="Y8" i="74" s="1"/>
  <c r="Q27" i="74"/>
  <c r="Q24" i="74"/>
  <c r="Q23" i="74"/>
  <c r="Q22" i="74"/>
  <c r="X7" i="74" s="1"/>
  <c r="Q19" i="74"/>
  <c r="Q18" i="74"/>
  <c r="Q17" i="74"/>
  <c r="W10" i="74" s="1"/>
  <c r="Q14" i="74"/>
  <c r="Q13" i="74"/>
  <c r="Q12" i="74"/>
  <c r="V7" i="74" s="1"/>
  <c r="Z9" i="74"/>
  <c r="Y9" i="74"/>
  <c r="X9" i="74"/>
  <c r="W9" i="74"/>
  <c r="V9" i="74"/>
  <c r="Q9" i="74"/>
  <c r="Z8" i="74"/>
  <c r="W8" i="74"/>
  <c r="V8" i="74"/>
  <c r="Q8" i="74"/>
  <c r="U8" i="74" s="1"/>
  <c r="Z7" i="74"/>
  <c r="Y7" i="74"/>
  <c r="W7" i="74"/>
  <c r="Q7" i="74"/>
  <c r="U7" i="74" s="1"/>
  <c r="Q34" i="73"/>
  <c r="Q33" i="73"/>
  <c r="Q32" i="73"/>
  <c r="Z10" i="73" s="1"/>
  <c r="Q29" i="73"/>
  <c r="Q28" i="73"/>
  <c r="Y8" i="73" s="1"/>
  <c r="Q27" i="73"/>
  <c r="Q24" i="73"/>
  <c r="Q23" i="73"/>
  <c r="X8" i="73" s="1"/>
  <c r="Q22" i="73"/>
  <c r="Q19" i="73"/>
  <c r="W9" i="73" s="1"/>
  <c r="Q18" i="73"/>
  <c r="Q17" i="73"/>
  <c r="Q14" i="73"/>
  <c r="Q13" i="73"/>
  <c r="Q12" i="73"/>
  <c r="O10" i="73"/>
  <c r="M10" i="73"/>
  <c r="K10" i="73"/>
  <c r="I10" i="73"/>
  <c r="G10" i="73"/>
  <c r="E10" i="73"/>
  <c r="C10" i="73"/>
  <c r="Z9" i="73"/>
  <c r="Y9" i="73"/>
  <c r="X9" i="73"/>
  <c r="V9" i="73"/>
  <c r="Q9" i="73"/>
  <c r="Z8" i="73"/>
  <c r="W8" i="73"/>
  <c r="V8" i="73"/>
  <c r="Q8" i="73"/>
  <c r="U8" i="73" s="1"/>
  <c r="Z7" i="73"/>
  <c r="W7" i="73"/>
  <c r="Q7" i="73"/>
  <c r="U7" i="73" s="1"/>
  <c r="F2" i="73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4" i="21"/>
  <c r="D13" i="21"/>
  <c r="D12" i="21"/>
  <c r="D11" i="21"/>
  <c r="D10" i="21"/>
  <c r="D8" i="21"/>
  <c r="D7" i="21"/>
  <c r="D6" i="21"/>
  <c r="D5" i="21"/>
  <c r="D4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Q17" i="48"/>
  <c r="W7" i="48" s="1"/>
  <c r="Q18" i="48"/>
  <c r="W8" i="48" s="1"/>
  <c r="Q19" i="48"/>
  <c r="W9" i="48" s="1"/>
  <c r="Q34" i="48"/>
  <c r="Z9" i="48" s="1"/>
  <c r="Q33" i="48"/>
  <c r="Z8" i="48" s="1"/>
  <c r="Q32" i="48"/>
  <c r="Z7" i="48" s="1"/>
  <c r="Q29" i="48"/>
  <c r="Y9" i="48" s="1"/>
  <c r="Q28" i="48"/>
  <c r="Y8" i="48" s="1"/>
  <c r="Q27" i="48"/>
  <c r="Y7" i="48" s="1"/>
  <c r="Q24" i="48"/>
  <c r="X9" i="48" s="1"/>
  <c r="Q23" i="48"/>
  <c r="X8" i="48" s="1"/>
  <c r="Q22" i="48"/>
  <c r="X7" i="48" s="1"/>
  <c r="Q14" i="48"/>
  <c r="V9" i="48" s="1"/>
  <c r="Q13" i="48"/>
  <c r="V8" i="48" s="1"/>
  <c r="Q12" i="48"/>
  <c r="V7" i="48" s="1"/>
  <c r="Q8" i="48"/>
  <c r="Q9" i="48"/>
  <c r="Q7" i="48"/>
  <c r="F33" i="21" l="1"/>
  <c r="Q10" i="74"/>
  <c r="L40" i="74"/>
  <c r="F32" i="21" s="1"/>
  <c r="F34" i="21" s="1"/>
  <c r="L39" i="74"/>
  <c r="F31" i="21" s="1"/>
  <c r="Q15" i="74"/>
  <c r="Q25" i="73"/>
  <c r="L39" i="73"/>
  <c r="X10" i="73"/>
  <c r="Q20" i="73"/>
  <c r="W10" i="73" s="1"/>
  <c r="Q15" i="73"/>
  <c r="V10" i="73" s="1"/>
  <c r="L40" i="73"/>
  <c r="L42" i="73" s="1"/>
  <c r="J49" i="73" s="1"/>
  <c r="J49" i="83"/>
  <c r="O9" i="21"/>
  <c r="J49" i="82"/>
  <c r="N9" i="21"/>
  <c r="N30" i="21"/>
  <c r="N15" i="21"/>
  <c r="J49" i="81"/>
  <c r="M30" i="21"/>
  <c r="M9" i="21"/>
  <c r="J49" i="80"/>
  <c r="P28" i="21"/>
  <c r="L15" i="21"/>
  <c r="J49" i="79"/>
  <c r="K30" i="21"/>
  <c r="K9" i="21"/>
  <c r="J9" i="21"/>
  <c r="J49" i="77"/>
  <c r="I15" i="21"/>
  <c r="J49" i="76"/>
  <c r="H9" i="21"/>
  <c r="J49" i="75"/>
  <c r="G15" i="21"/>
  <c r="F9" i="21"/>
  <c r="E30" i="21"/>
  <c r="E15" i="21"/>
  <c r="Q35" i="48"/>
  <c r="L40" i="48"/>
  <c r="L39" i="48"/>
  <c r="Q25" i="48"/>
  <c r="L41" i="48"/>
  <c r="D33" i="21" s="1"/>
  <c r="Q20" i="48"/>
  <c r="Q15" i="48"/>
  <c r="Q10" i="48"/>
  <c r="Q25" i="74"/>
  <c r="X10" i="74" s="1"/>
  <c r="F30" i="21"/>
  <c r="F15" i="21"/>
  <c r="E31" i="21"/>
  <c r="Y7" i="73"/>
  <c r="Q30" i="73"/>
  <c r="Y10" i="73" s="1"/>
  <c r="Q30" i="48"/>
  <c r="E9" i="21"/>
  <c r="O30" i="21"/>
  <c r="Y10" i="83"/>
  <c r="X10" i="83"/>
  <c r="O33" i="21"/>
  <c r="Q20" i="83"/>
  <c r="W10" i="83" s="1"/>
  <c r="AA7" i="83"/>
  <c r="O31" i="21"/>
  <c r="Q15" i="83"/>
  <c r="V10" i="83" s="1"/>
  <c r="Q10" i="83"/>
  <c r="O32" i="21"/>
  <c r="AA8" i="82"/>
  <c r="Q25" i="82"/>
  <c r="X10" i="82" s="1"/>
  <c r="W9" i="82"/>
  <c r="Q20" i="82"/>
  <c r="W10" i="82" s="1"/>
  <c r="Q10" i="82"/>
  <c r="N32" i="21"/>
  <c r="N34" i="21" s="1"/>
  <c r="Q30" i="81"/>
  <c r="Y10" i="81" s="1"/>
  <c r="AA8" i="81"/>
  <c r="Q25" i="81"/>
  <c r="X10" i="81" s="1"/>
  <c r="Q20" i="81"/>
  <c r="W10" i="81"/>
  <c r="M33" i="21"/>
  <c r="AA7" i="81"/>
  <c r="V10" i="81"/>
  <c r="M31" i="21"/>
  <c r="M32" i="21"/>
  <c r="Q10" i="81"/>
  <c r="L30" i="21"/>
  <c r="Q30" i="80"/>
  <c r="Y10" i="80" s="1"/>
  <c r="Q25" i="80"/>
  <c r="X10" i="80" s="1"/>
  <c r="W9" i="80"/>
  <c r="L33" i="21"/>
  <c r="AA9" i="80"/>
  <c r="W10" i="80"/>
  <c r="AA7" i="80"/>
  <c r="L31" i="21"/>
  <c r="Q15" i="80"/>
  <c r="V10" i="80" s="1"/>
  <c r="U8" i="80"/>
  <c r="L32" i="21"/>
  <c r="U10" i="80"/>
  <c r="K15" i="21"/>
  <c r="Y8" i="79"/>
  <c r="Y10" i="79"/>
  <c r="Q25" i="79"/>
  <c r="X7" i="79"/>
  <c r="X10" i="79"/>
  <c r="K33" i="21"/>
  <c r="AA9" i="79"/>
  <c r="Q20" i="79"/>
  <c r="W10" i="79" s="1"/>
  <c r="AA7" i="79"/>
  <c r="V10" i="79"/>
  <c r="K31" i="21"/>
  <c r="K32" i="21"/>
  <c r="Y10" i="78"/>
  <c r="AA8" i="78"/>
  <c r="X10" i="78"/>
  <c r="J33" i="21"/>
  <c r="Q20" i="78"/>
  <c r="W10" i="78" s="1"/>
  <c r="V7" i="78"/>
  <c r="J31" i="21"/>
  <c r="Q15" i="78"/>
  <c r="V10" i="78" s="1"/>
  <c r="J32" i="21"/>
  <c r="Q10" i="78"/>
  <c r="U10" i="78" s="1"/>
  <c r="P20" i="21"/>
  <c r="J30" i="21"/>
  <c r="Y10" i="77"/>
  <c r="Y8" i="77"/>
  <c r="AA8" i="77" s="1"/>
  <c r="Q25" i="77"/>
  <c r="X7" i="77"/>
  <c r="I33" i="21"/>
  <c r="Q20" i="77"/>
  <c r="W10" i="77"/>
  <c r="I31" i="21"/>
  <c r="V7" i="77"/>
  <c r="Q15" i="77"/>
  <c r="V10" i="77" s="1"/>
  <c r="I32" i="21"/>
  <c r="Q10" i="77"/>
  <c r="I30" i="21"/>
  <c r="I9" i="21"/>
  <c r="Q10" i="76"/>
  <c r="Y10" i="76"/>
  <c r="AA8" i="76"/>
  <c r="H32" i="21"/>
  <c r="Q25" i="76"/>
  <c r="X10" i="76" s="1"/>
  <c r="X7" i="76"/>
  <c r="AA9" i="76"/>
  <c r="H33" i="21"/>
  <c r="Q20" i="76"/>
  <c r="W10" i="76" s="1"/>
  <c r="AA7" i="76"/>
  <c r="Q15" i="76"/>
  <c r="V10" i="76" s="1"/>
  <c r="H30" i="21"/>
  <c r="Q15" i="75"/>
  <c r="V10" i="75"/>
  <c r="P11" i="21"/>
  <c r="G30" i="21"/>
  <c r="P7" i="21"/>
  <c r="P17" i="21"/>
  <c r="P25" i="21"/>
  <c r="P8" i="21"/>
  <c r="P18" i="21"/>
  <c r="P26" i="21"/>
  <c r="P5" i="21"/>
  <c r="P14" i="21"/>
  <c r="P23" i="21"/>
  <c r="P19" i="21"/>
  <c r="P27" i="21"/>
  <c r="P10" i="21"/>
  <c r="P6" i="21"/>
  <c r="P16" i="21"/>
  <c r="P24" i="21"/>
  <c r="P21" i="21"/>
  <c r="P12" i="21"/>
  <c r="P13" i="21"/>
  <c r="P22" i="21"/>
  <c r="P29" i="21"/>
  <c r="D9" i="21"/>
  <c r="D30" i="21"/>
  <c r="P4" i="21"/>
  <c r="D15" i="21"/>
  <c r="P15" i="21" s="1"/>
  <c r="Z9" i="87"/>
  <c r="Z10" i="87"/>
  <c r="Q30" i="87"/>
  <c r="Y10" i="87" s="1"/>
  <c r="Q25" i="87"/>
  <c r="X10" i="87" s="1"/>
  <c r="Q20" i="87"/>
  <c r="W10" i="87" s="1"/>
  <c r="W7" i="87"/>
  <c r="L41" i="87"/>
  <c r="AA8" i="87"/>
  <c r="V7" i="87"/>
  <c r="Q15" i="87"/>
  <c r="V10" i="87" s="1"/>
  <c r="L39" i="87"/>
  <c r="J45" i="87"/>
  <c r="Z10" i="80"/>
  <c r="AA8" i="73"/>
  <c r="C6" i="87"/>
  <c r="E6" i="87"/>
  <c r="G6" i="87" s="1"/>
  <c r="I6" i="87" s="1"/>
  <c r="K6" i="87" s="1"/>
  <c r="M6" i="87" s="1"/>
  <c r="O6" i="87" s="1"/>
  <c r="C11" i="87" s="1"/>
  <c r="E11" i="87" s="1"/>
  <c r="G11" i="87" s="1"/>
  <c r="I11" i="87" s="1"/>
  <c r="K11" i="87" s="1"/>
  <c r="M11" i="87" s="1"/>
  <c r="O11" i="87" s="1"/>
  <c r="C16" i="87" s="1"/>
  <c r="E16" i="87" s="1"/>
  <c r="G16" i="87" s="1"/>
  <c r="I16" i="87" s="1"/>
  <c r="K16" i="87" s="1"/>
  <c r="M16" i="87" s="1"/>
  <c r="O16" i="87" s="1"/>
  <c r="C21" i="87" s="1"/>
  <c r="E21" i="87" s="1"/>
  <c r="G21" i="87" s="1"/>
  <c r="I21" i="87" s="1"/>
  <c r="K21" i="87" s="1"/>
  <c r="M21" i="87" s="1"/>
  <c r="O21" i="87" s="1"/>
  <c r="C26" i="87" s="1"/>
  <c r="E26" i="87" s="1"/>
  <c r="G26" i="87" s="1"/>
  <c r="I26" i="87" s="1"/>
  <c r="K26" i="87" s="1"/>
  <c r="M26" i="87" s="1"/>
  <c r="O26" i="87" s="1"/>
  <c r="C31" i="87" s="1"/>
  <c r="E31" i="87" s="1"/>
  <c r="G31" i="87" s="1"/>
  <c r="I31" i="87" s="1"/>
  <c r="K31" i="87" s="1"/>
  <c r="M31" i="87" s="1"/>
  <c r="O31" i="87" s="1"/>
  <c r="W9" i="87"/>
  <c r="X7" i="87"/>
  <c r="Y7" i="87"/>
  <c r="L40" i="87"/>
  <c r="Q10" i="87"/>
  <c r="U10" i="87" s="1"/>
  <c r="U9" i="87"/>
  <c r="E6" i="77"/>
  <c r="C6" i="74"/>
  <c r="E6" i="74"/>
  <c r="G6" i="74" s="1"/>
  <c r="I6" i="74" s="1"/>
  <c r="K6" i="74" s="1"/>
  <c r="M6" i="74" s="1"/>
  <c r="O6" i="74" s="1"/>
  <c r="C11" i="74" s="1"/>
  <c r="E11" i="74" s="1"/>
  <c r="G11" i="74" s="1"/>
  <c r="I11" i="74" s="1"/>
  <c r="K11" i="74" s="1"/>
  <c r="M11" i="74" s="1"/>
  <c r="O11" i="74" s="1"/>
  <c r="C16" i="74" s="1"/>
  <c r="E16" i="74" s="1"/>
  <c r="G16" i="74" s="1"/>
  <c r="I16" i="74" s="1"/>
  <c r="K16" i="74" s="1"/>
  <c r="M16" i="74" s="1"/>
  <c r="O16" i="74" s="1"/>
  <c r="C21" i="74" s="1"/>
  <c r="E21" i="74" s="1"/>
  <c r="G21" i="74" s="1"/>
  <c r="I21" i="74" s="1"/>
  <c r="K21" i="74" s="1"/>
  <c r="M21" i="74" s="1"/>
  <c r="O21" i="74" s="1"/>
  <c r="C26" i="74" s="1"/>
  <c r="E26" i="74" s="1"/>
  <c r="G26" i="74" s="1"/>
  <c r="I26" i="74" s="1"/>
  <c r="K26" i="74" s="1"/>
  <c r="M26" i="74" s="1"/>
  <c r="O26" i="74" s="1"/>
  <c r="C31" i="74" s="1"/>
  <c r="E31" i="74" s="1"/>
  <c r="G31" i="74" s="1"/>
  <c r="I31" i="74" s="1"/>
  <c r="K31" i="74" s="1"/>
  <c r="M31" i="74" s="1"/>
  <c r="O31" i="74" s="1"/>
  <c r="C6" i="82"/>
  <c r="E6" i="82" s="1"/>
  <c r="G6" i="82" s="1"/>
  <c r="I6" i="82" s="1"/>
  <c r="K6" i="82" s="1"/>
  <c r="M6" i="82" s="1"/>
  <c r="O6" i="82" s="1"/>
  <c r="C11" i="82" s="1"/>
  <c r="E11" i="82" s="1"/>
  <c r="G11" i="82" s="1"/>
  <c r="I11" i="82" s="1"/>
  <c r="K11" i="82" s="1"/>
  <c r="M11" i="82" s="1"/>
  <c r="O11" i="82" s="1"/>
  <c r="C16" i="82" s="1"/>
  <c r="E16" i="82" s="1"/>
  <c r="G16" i="82" s="1"/>
  <c r="I16" i="82" s="1"/>
  <c r="K16" i="82" s="1"/>
  <c r="M16" i="82" s="1"/>
  <c r="O16" i="82" s="1"/>
  <c r="C21" i="82" s="1"/>
  <c r="E21" i="82" s="1"/>
  <c r="G21" i="82" s="1"/>
  <c r="I21" i="82" s="1"/>
  <c r="K21" i="82" s="1"/>
  <c r="M21" i="82" s="1"/>
  <c r="O21" i="82" s="1"/>
  <c r="C26" i="82" s="1"/>
  <c r="E26" i="82" s="1"/>
  <c r="G26" i="82" s="1"/>
  <c r="I26" i="82" s="1"/>
  <c r="K26" i="82" s="1"/>
  <c r="M26" i="82" s="1"/>
  <c r="O26" i="82" s="1"/>
  <c r="C31" i="82" s="1"/>
  <c r="E31" i="82" s="1"/>
  <c r="G31" i="82" s="1"/>
  <c r="I31" i="82" s="1"/>
  <c r="K31" i="82" s="1"/>
  <c r="M31" i="82" s="1"/>
  <c r="O31" i="82" s="1"/>
  <c r="E6" i="48"/>
  <c r="G6" i="77"/>
  <c r="I6" i="77" s="1"/>
  <c r="K6" i="77" s="1"/>
  <c r="M6" i="77" s="1"/>
  <c r="O6" i="77" s="1"/>
  <c r="C11" i="77" s="1"/>
  <c r="E11" i="77" s="1"/>
  <c r="G11" i="77" s="1"/>
  <c r="I11" i="77" s="1"/>
  <c r="K11" i="77" s="1"/>
  <c r="M11" i="77" s="1"/>
  <c r="O11" i="77" s="1"/>
  <c r="C16" i="77" s="1"/>
  <c r="E16" i="77" s="1"/>
  <c r="G16" i="77" s="1"/>
  <c r="I16" i="77" s="1"/>
  <c r="K16" i="77" s="1"/>
  <c r="M16" i="77" s="1"/>
  <c r="O16" i="77" s="1"/>
  <c r="C21" i="77" s="1"/>
  <c r="E21" i="77" s="1"/>
  <c r="G21" i="77" s="1"/>
  <c r="I21" i="77" s="1"/>
  <c r="K21" i="77" s="1"/>
  <c r="M21" i="77" s="1"/>
  <c r="O21" i="77" s="1"/>
  <c r="C26" i="77" s="1"/>
  <c r="E26" i="77" s="1"/>
  <c r="G26" i="77" s="1"/>
  <c r="I26" i="77" s="1"/>
  <c r="K26" i="77" s="1"/>
  <c r="M26" i="77" s="1"/>
  <c r="O26" i="77" s="1"/>
  <c r="C31" i="77" s="1"/>
  <c r="E31" i="77" s="1"/>
  <c r="G31" i="77" s="1"/>
  <c r="I31" i="77" s="1"/>
  <c r="K31" i="77" s="1"/>
  <c r="M31" i="77" s="1"/>
  <c r="O31" i="77" s="1"/>
  <c r="E6" i="80"/>
  <c r="G6" i="80" s="1"/>
  <c r="I6" i="80" s="1"/>
  <c r="K6" i="80" s="1"/>
  <c r="M6" i="80" s="1"/>
  <c r="O6" i="80" s="1"/>
  <c r="C11" i="80" s="1"/>
  <c r="E11" i="80" s="1"/>
  <c r="G11" i="80" s="1"/>
  <c r="I11" i="80" s="1"/>
  <c r="K11" i="80" s="1"/>
  <c r="M11" i="80" s="1"/>
  <c r="O11" i="80" s="1"/>
  <c r="C16" i="80" s="1"/>
  <c r="E16" i="80" s="1"/>
  <c r="G16" i="80" s="1"/>
  <c r="I16" i="80" s="1"/>
  <c r="K16" i="80" s="1"/>
  <c r="M16" i="80" s="1"/>
  <c r="O16" i="80" s="1"/>
  <c r="C21" i="80" s="1"/>
  <c r="E21" i="80" s="1"/>
  <c r="G21" i="80" s="1"/>
  <c r="I21" i="80" s="1"/>
  <c r="K21" i="80" s="1"/>
  <c r="M21" i="80" s="1"/>
  <c r="O21" i="80" s="1"/>
  <c r="C26" i="80" s="1"/>
  <c r="E26" i="80" s="1"/>
  <c r="G26" i="80" s="1"/>
  <c r="I26" i="80" s="1"/>
  <c r="K26" i="80" s="1"/>
  <c r="M26" i="80" s="1"/>
  <c r="O26" i="80" s="1"/>
  <c r="C31" i="80" s="1"/>
  <c r="E31" i="80" s="1"/>
  <c r="G31" i="80" s="1"/>
  <c r="I31" i="80" s="1"/>
  <c r="K31" i="80" s="1"/>
  <c r="M31" i="80" s="1"/>
  <c r="O31" i="80" s="1"/>
  <c r="C6" i="76"/>
  <c r="E6" i="76" s="1"/>
  <c r="G6" i="76" s="1"/>
  <c r="I6" i="76" s="1"/>
  <c r="K6" i="76" s="1"/>
  <c r="M6" i="76" s="1"/>
  <c r="G6" i="48"/>
  <c r="I6" i="48" s="1"/>
  <c r="K6" i="48" s="1"/>
  <c r="M6" i="48" s="1"/>
  <c r="O6" i="48" s="1"/>
  <c r="C11" i="48" s="1"/>
  <c r="E11" i="48" s="1"/>
  <c r="G11" i="48" s="1"/>
  <c r="I11" i="48" s="1"/>
  <c r="K11" i="48" s="1"/>
  <c r="M11" i="48" s="1"/>
  <c r="O11" i="48" s="1"/>
  <c r="C16" i="48" s="1"/>
  <c r="E16" i="48" s="1"/>
  <c r="G16" i="48" s="1"/>
  <c r="I16" i="48" s="1"/>
  <c r="K16" i="48" s="1"/>
  <c r="M16" i="48" s="1"/>
  <c r="O16" i="48" s="1"/>
  <c r="C21" i="48" s="1"/>
  <c r="E21" i="48" s="1"/>
  <c r="G21" i="48" s="1"/>
  <c r="I21" i="48" s="1"/>
  <c r="K21" i="48" s="1"/>
  <c r="M21" i="48" s="1"/>
  <c r="O21" i="48" s="1"/>
  <c r="C26" i="48" s="1"/>
  <c r="E26" i="48" s="1"/>
  <c r="G26" i="48" s="1"/>
  <c r="I26" i="48" s="1"/>
  <c r="K26" i="48" s="1"/>
  <c r="M26" i="48" s="1"/>
  <c r="O26" i="48" s="1"/>
  <c r="C31" i="48" s="1"/>
  <c r="E31" i="48" s="1"/>
  <c r="G31" i="48" s="1"/>
  <c r="I31" i="48" s="1"/>
  <c r="K31" i="48" s="1"/>
  <c r="M31" i="48" s="1"/>
  <c r="O31" i="48" s="1"/>
  <c r="C6" i="75"/>
  <c r="C6" i="78"/>
  <c r="E6" i="75"/>
  <c r="G6" i="75" s="1"/>
  <c r="I6" i="75" s="1"/>
  <c r="K6" i="75" s="1"/>
  <c r="M6" i="75" s="1"/>
  <c r="O6" i="75" s="1"/>
  <c r="C11" i="75" s="1"/>
  <c r="E11" i="75" s="1"/>
  <c r="G11" i="75" s="1"/>
  <c r="I11" i="75" s="1"/>
  <c r="K11" i="75" s="1"/>
  <c r="M11" i="75" s="1"/>
  <c r="O11" i="75" s="1"/>
  <c r="C16" i="75" s="1"/>
  <c r="E16" i="75" s="1"/>
  <c r="G16" i="75" s="1"/>
  <c r="I16" i="75" s="1"/>
  <c r="K16" i="75" s="1"/>
  <c r="M16" i="75" s="1"/>
  <c r="O16" i="75" s="1"/>
  <c r="C21" i="75" s="1"/>
  <c r="E21" i="75" s="1"/>
  <c r="G21" i="75" s="1"/>
  <c r="I21" i="75" s="1"/>
  <c r="K21" i="75" s="1"/>
  <c r="M21" i="75" s="1"/>
  <c r="O21" i="75" s="1"/>
  <c r="C26" i="75" s="1"/>
  <c r="E26" i="75" s="1"/>
  <c r="G26" i="75" s="1"/>
  <c r="I26" i="75" s="1"/>
  <c r="K26" i="75" s="1"/>
  <c r="M26" i="75" s="1"/>
  <c r="O26" i="75" s="1"/>
  <c r="C31" i="75" s="1"/>
  <c r="E31" i="75" s="1"/>
  <c r="G31" i="75" s="1"/>
  <c r="I31" i="75" s="1"/>
  <c r="K31" i="75" s="1"/>
  <c r="M31" i="75" s="1"/>
  <c r="O31" i="75" s="1"/>
  <c r="E6" i="78"/>
  <c r="G6" i="78" s="1"/>
  <c r="I6" i="78" s="1"/>
  <c r="K6" i="78" s="1"/>
  <c r="M6" i="78" s="1"/>
  <c r="O6" i="78" s="1"/>
  <c r="C11" i="78" s="1"/>
  <c r="E11" i="78" s="1"/>
  <c r="G11" i="78" s="1"/>
  <c r="I11" i="78" s="1"/>
  <c r="K11" i="78" s="1"/>
  <c r="M11" i="78" s="1"/>
  <c r="O11" i="78" s="1"/>
  <c r="C16" i="78" s="1"/>
  <c r="E16" i="78" s="1"/>
  <c r="G16" i="78" s="1"/>
  <c r="I16" i="78" s="1"/>
  <c r="K16" i="78" s="1"/>
  <c r="M16" i="78" s="1"/>
  <c r="O16" i="78" s="1"/>
  <c r="C21" i="78" s="1"/>
  <c r="E21" i="78" s="1"/>
  <c r="G21" i="78" s="1"/>
  <c r="I21" i="78" s="1"/>
  <c r="K21" i="78" s="1"/>
  <c r="M21" i="78" s="1"/>
  <c r="O21" i="78" s="1"/>
  <c r="C26" i="78" s="1"/>
  <c r="E26" i="78" s="1"/>
  <c r="G26" i="78" s="1"/>
  <c r="I26" i="78" s="1"/>
  <c r="K26" i="78" s="1"/>
  <c r="M26" i="78" s="1"/>
  <c r="O26" i="78" s="1"/>
  <c r="C31" i="78" s="1"/>
  <c r="E31" i="78" s="1"/>
  <c r="G31" i="78" s="1"/>
  <c r="I31" i="78" s="1"/>
  <c r="K31" i="78" s="1"/>
  <c r="M31" i="78" s="1"/>
  <c r="O31" i="78" s="1"/>
  <c r="C6" i="81"/>
  <c r="C6" i="83"/>
  <c r="E6" i="83" s="1"/>
  <c r="G6" i="83" s="1"/>
  <c r="I6" i="83" s="1"/>
  <c r="K6" i="83" s="1"/>
  <c r="M6" i="83" s="1"/>
  <c r="O6" i="83" s="1"/>
  <c r="C11" i="83" s="1"/>
  <c r="E11" i="83" s="1"/>
  <c r="G11" i="83" s="1"/>
  <c r="I11" i="83" s="1"/>
  <c r="K11" i="83" s="1"/>
  <c r="M11" i="83" s="1"/>
  <c r="O11" i="83" s="1"/>
  <c r="C16" i="83" s="1"/>
  <c r="E16" i="83" s="1"/>
  <c r="G16" i="83" s="1"/>
  <c r="I16" i="83" s="1"/>
  <c r="K16" i="83" s="1"/>
  <c r="M16" i="83" s="1"/>
  <c r="O16" i="83" s="1"/>
  <c r="C21" i="83" s="1"/>
  <c r="E21" i="83" s="1"/>
  <c r="G21" i="83" s="1"/>
  <c r="I21" i="83" s="1"/>
  <c r="K21" i="83" s="1"/>
  <c r="M21" i="83" s="1"/>
  <c r="O21" i="83" s="1"/>
  <c r="C26" i="83" s="1"/>
  <c r="E26" i="83" s="1"/>
  <c r="G26" i="83" s="1"/>
  <c r="I26" i="83" s="1"/>
  <c r="K26" i="83" s="1"/>
  <c r="M26" i="83" s="1"/>
  <c r="O26" i="83" s="1"/>
  <c r="C31" i="83" s="1"/>
  <c r="E31" i="83" s="1"/>
  <c r="G31" i="83" s="1"/>
  <c r="I31" i="83" s="1"/>
  <c r="K31" i="83" s="1"/>
  <c r="M31" i="83" s="1"/>
  <c r="O31" i="83" s="1"/>
  <c r="E6" i="81"/>
  <c r="G6" i="81" s="1"/>
  <c r="I6" i="81" s="1"/>
  <c r="K6" i="81" s="1"/>
  <c r="M6" i="81" s="1"/>
  <c r="O6" i="81" s="1"/>
  <c r="C11" i="81" s="1"/>
  <c r="E11" i="81" s="1"/>
  <c r="G11" i="81" s="1"/>
  <c r="I11" i="81" s="1"/>
  <c r="K11" i="81" s="1"/>
  <c r="M11" i="81" s="1"/>
  <c r="O11" i="81" s="1"/>
  <c r="C16" i="81" s="1"/>
  <c r="E16" i="81" s="1"/>
  <c r="G16" i="81" s="1"/>
  <c r="I16" i="81" s="1"/>
  <c r="K16" i="81" s="1"/>
  <c r="M16" i="81" s="1"/>
  <c r="O16" i="81" s="1"/>
  <c r="C21" i="81" s="1"/>
  <c r="E21" i="81" s="1"/>
  <c r="G21" i="81" s="1"/>
  <c r="I21" i="81" s="1"/>
  <c r="K21" i="81" s="1"/>
  <c r="M21" i="81" s="1"/>
  <c r="O21" i="81" s="1"/>
  <c r="C26" i="81" s="1"/>
  <c r="E26" i="81" s="1"/>
  <c r="G26" i="81" s="1"/>
  <c r="I26" i="81" s="1"/>
  <c r="K26" i="81" s="1"/>
  <c r="M26" i="81" s="1"/>
  <c r="O26" i="81" s="1"/>
  <c r="C31" i="81" s="1"/>
  <c r="E31" i="81" s="1"/>
  <c r="G31" i="81" s="1"/>
  <c r="I31" i="81" s="1"/>
  <c r="K31" i="81" s="1"/>
  <c r="M31" i="81" s="1"/>
  <c r="O31" i="81" s="1"/>
  <c r="C6" i="73"/>
  <c r="E6" i="73" s="1"/>
  <c r="G6" i="73" s="1"/>
  <c r="I6" i="73" s="1"/>
  <c r="K6" i="73" s="1"/>
  <c r="M6" i="73" s="1"/>
  <c r="O6" i="73" s="1"/>
  <c r="C11" i="73" s="1"/>
  <c r="E11" i="73" s="1"/>
  <c r="G11" i="73" s="1"/>
  <c r="I11" i="73" s="1"/>
  <c r="K11" i="73" s="1"/>
  <c r="M11" i="73" s="1"/>
  <c r="O11" i="73" s="1"/>
  <c r="C16" i="73" s="1"/>
  <c r="E16" i="73" s="1"/>
  <c r="G16" i="73" s="1"/>
  <c r="I16" i="73" s="1"/>
  <c r="K16" i="73" s="1"/>
  <c r="M16" i="73" s="1"/>
  <c r="O16" i="73" s="1"/>
  <c r="C21" i="73" s="1"/>
  <c r="E21" i="73" s="1"/>
  <c r="G21" i="73" s="1"/>
  <c r="I21" i="73" s="1"/>
  <c r="K21" i="73" s="1"/>
  <c r="M21" i="73" s="1"/>
  <c r="O21" i="73" s="1"/>
  <c r="C26" i="73" s="1"/>
  <c r="E26" i="73" s="1"/>
  <c r="G26" i="73" s="1"/>
  <c r="I26" i="73" s="1"/>
  <c r="K26" i="73" s="1"/>
  <c r="M26" i="73" s="1"/>
  <c r="O26" i="73" s="1"/>
  <c r="C31" i="73" s="1"/>
  <c r="E31" i="73" s="1"/>
  <c r="G31" i="73" s="1"/>
  <c r="I31" i="73" s="1"/>
  <c r="K31" i="73" s="1"/>
  <c r="M31" i="73" s="1"/>
  <c r="O31" i="73" s="1"/>
  <c r="X10" i="75"/>
  <c r="W10" i="75"/>
  <c r="U10" i="75"/>
  <c r="V7" i="75"/>
  <c r="AA7" i="75" s="1"/>
  <c r="G31" i="21"/>
  <c r="G34" i="21" s="1"/>
  <c r="G35" i="21" s="1"/>
  <c r="G36" i="21" s="1"/>
  <c r="AA8" i="83"/>
  <c r="X8" i="83"/>
  <c r="U10" i="83"/>
  <c r="U9" i="83"/>
  <c r="AA9" i="83" s="1"/>
  <c r="X7" i="82"/>
  <c r="AA7" i="82" s="1"/>
  <c r="U10" i="82"/>
  <c r="U9" i="82"/>
  <c r="AA9" i="82" s="1"/>
  <c r="U10" i="81"/>
  <c r="U9" i="81"/>
  <c r="AA9" i="81" s="1"/>
  <c r="X8" i="80"/>
  <c r="AA8" i="80" s="1"/>
  <c r="C11" i="79"/>
  <c r="E11" i="79" s="1"/>
  <c r="G11" i="79" s="1"/>
  <c r="I11" i="79" s="1"/>
  <c r="K11" i="79" s="1"/>
  <c r="M11" i="79" s="1"/>
  <c r="O11" i="79" s="1"/>
  <c r="C16" i="79" s="1"/>
  <c r="E16" i="79" s="1"/>
  <c r="G16" i="79" s="1"/>
  <c r="I16" i="79" s="1"/>
  <c r="K16" i="79" s="1"/>
  <c r="M16" i="79" s="1"/>
  <c r="O16" i="79" s="1"/>
  <c r="C21" i="79" s="1"/>
  <c r="E21" i="79" s="1"/>
  <c r="G21" i="79" s="1"/>
  <c r="I21" i="79" s="1"/>
  <c r="K21" i="79" s="1"/>
  <c r="M21" i="79" s="1"/>
  <c r="O21" i="79" s="1"/>
  <c r="C26" i="79" s="1"/>
  <c r="E26" i="79" s="1"/>
  <c r="G26" i="79" s="1"/>
  <c r="I26" i="79" s="1"/>
  <c r="K26" i="79" s="1"/>
  <c r="M26" i="79" s="1"/>
  <c r="O26" i="79" s="1"/>
  <c r="C31" i="79" s="1"/>
  <c r="E31" i="79" s="1"/>
  <c r="G31" i="79" s="1"/>
  <c r="I31" i="79" s="1"/>
  <c r="K31" i="79" s="1"/>
  <c r="M31" i="79" s="1"/>
  <c r="O31" i="79" s="1"/>
  <c r="X8" i="79"/>
  <c r="AA8" i="79" s="1"/>
  <c r="U10" i="79"/>
  <c r="X7" i="78"/>
  <c r="AA7" i="78" s="1"/>
  <c r="U9" i="78"/>
  <c r="AA9" i="78" s="1"/>
  <c r="AA7" i="77"/>
  <c r="Y7" i="77"/>
  <c r="X10" i="77"/>
  <c r="U10" i="77"/>
  <c r="U9" i="77"/>
  <c r="AA9" i="77" s="1"/>
  <c r="U10" i="76"/>
  <c r="Y10" i="75"/>
  <c r="X8" i="75"/>
  <c r="AA8" i="75" s="1"/>
  <c r="U9" i="75"/>
  <c r="AA9" i="75" s="1"/>
  <c r="AA7" i="74"/>
  <c r="X8" i="74"/>
  <c r="AA8" i="74" s="1"/>
  <c r="U10" i="74"/>
  <c r="V10" i="74"/>
  <c r="U9" i="74"/>
  <c r="AA9" i="74" s="1"/>
  <c r="V7" i="73"/>
  <c r="X7" i="73"/>
  <c r="Q10" i="73"/>
  <c r="U10" i="73" s="1"/>
  <c r="U9" i="73"/>
  <c r="AA9" i="73" s="1"/>
  <c r="D31" i="21"/>
  <c r="U8" i="48"/>
  <c r="AA8" i="48" s="1"/>
  <c r="U7" i="48"/>
  <c r="AA7" i="48" s="1"/>
  <c r="U9" i="48"/>
  <c r="AA9" i="48" s="1"/>
  <c r="W10" i="48"/>
  <c r="U10" i="48"/>
  <c r="Z10" i="48"/>
  <c r="Y10" i="48"/>
  <c r="X10" i="48"/>
  <c r="V10" i="48"/>
  <c r="L42" i="74" l="1"/>
  <c r="J49" i="74" s="1"/>
  <c r="E32" i="21"/>
  <c r="AA7" i="73"/>
  <c r="O34" i="21"/>
  <c r="O35" i="21" s="1"/>
  <c r="O36" i="21" s="1"/>
  <c r="N35" i="21"/>
  <c r="N36" i="21" s="1"/>
  <c r="E34" i="21"/>
  <c r="E35" i="21" s="1"/>
  <c r="E36" i="21" s="1"/>
  <c r="L42" i="48"/>
  <c r="J49" i="48" s="1"/>
  <c r="D32" i="21"/>
  <c r="P9" i="21"/>
  <c r="F35" i="21"/>
  <c r="F36" i="21" s="1"/>
  <c r="AA10" i="73"/>
  <c r="AA10" i="83"/>
  <c r="AA10" i="82"/>
  <c r="AA10" i="81"/>
  <c r="M34" i="21"/>
  <c r="M35" i="21" s="1"/>
  <c r="M36" i="21" s="1"/>
  <c r="L34" i="21"/>
  <c r="L35" i="21" s="1"/>
  <c r="L36" i="21" s="1"/>
  <c r="AA10" i="80"/>
  <c r="K34" i="21"/>
  <c r="K35" i="21" s="1"/>
  <c r="K36" i="21" s="1"/>
  <c r="AA10" i="79"/>
  <c r="AA10" i="78"/>
  <c r="J34" i="21"/>
  <c r="J35" i="21" s="1"/>
  <c r="J36" i="21" s="1"/>
  <c r="I34" i="21"/>
  <c r="I35" i="21" s="1"/>
  <c r="I36" i="21" s="1"/>
  <c r="P33" i="21"/>
  <c r="AA10" i="76"/>
  <c r="H31" i="21"/>
  <c r="H34" i="21" s="1"/>
  <c r="H35" i="21" s="1"/>
  <c r="H36" i="21" s="1"/>
  <c r="P30" i="21"/>
  <c r="P32" i="21"/>
  <c r="AA7" i="87"/>
  <c r="AA9" i="87"/>
  <c r="AA10" i="87"/>
  <c r="L42" i="87"/>
  <c r="J49" i="87" s="1"/>
  <c r="AA10" i="77"/>
  <c r="AA10" i="75"/>
  <c r="AA10" i="74"/>
  <c r="D34" i="21"/>
  <c r="AA10" i="48"/>
  <c r="P31" i="21" l="1"/>
  <c r="D35" i="21"/>
  <c r="P34" i="21"/>
  <c r="C16" i="21"/>
  <c r="C11" i="21"/>
  <c r="C12" i="21"/>
  <c r="C13" i="21"/>
  <c r="C14" i="21"/>
  <c r="C10" i="21"/>
  <c r="D36" i="21" l="1"/>
  <c r="P36" i="21" s="1"/>
  <c r="P35" i="21"/>
  <c r="C6" i="21"/>
  <c r="C7" i="21"/>
  <c r="C8" i="21" l="1"/>
  <c r="C5" i="21" l="1"/>
  <c r="C4" i="21"/>
  <c r="O6" i="76"/>
  <c r="C11" i="76" s="1"/>
  <c r="E11" i="76" s="1"/>
  <c r="G11" i="76" s="1"/>
  <c r="I11" i="76" s="1"/>
  <c r="K11" i="76" s="1"/>
  <c r="M11" i="76" s="1"/>
  <c r="O11" i="76" s="1"/>
  <c r="C16" i="76" s="1"/>
  <c r="E16" i="76" s="1"/>
  <c r="G16" i="76" s="1"/>
  <c r="I16" i="76" s="1"/>
  <c r="K16" i="76" s="1"/>
  <c r="M16" i="76" s="1"/>
  <c r="O16" i="76" s="1"/>
  <c r="C21" i="76" s="1"/>
  <c r="E21" i="76" s="1"/>
  <c r="G21" i="76" s="1"/>
  <c r="I21" i="76" s="1"/>
  <c r="K21" i="76" s="1"/>
  <c r="M21" i="76" s="1"/>
  <c r="O21" i="76" s="1"/>
  <c r="C26" i="76" s="1"/>
  <c r="E26" i="76" s="1"/>
  <c r="G26" i="76" s="1"/>
  <c r="I26" i="76" s="1"/>
  <c r="K26" i="76" s="1"/>
  <c r="M26" i="76" s="1"/>
  <c r="O26" i="76" s="1"/>
  <c r="C31" i="76" s="1"/>
  <c r="E31" i="76" s="1"/>
  <c r="G31" i="76" s="1"/>
  <c r="I31" i="76" s="1"/>
  <c r="K31" i="76" s="1"/>
  <c r="M31" i="76" s="1"/>
  <c r="O31" i="76" s="1"/>
</calcChain>
</file>

<file path=xl/sharedStrings.xml><?xml version="1.0" encoding="utf-8"?>
<sst xmlns="http://schemas.openxmlformats.org/spreadsheetml/2006/main" count="1025" uniqueCount="99">
  <si>
    <t>貯蓄</t>
    <rPh sb="0" eb="2">
      <t>チョチク</t>
    </rPh>
    <phoneticPr fontId="1"/>
  </si>
  <si>
    <t>9月</t>
    <rPh sb="1" eb="2">
      <t>ガツ</t>
    </rPh>
    <phoneticPr fontId="1"/>
  </si>
  <si>
    <t>4月</t>
    <rPh sb="1" eb="2">
      <t>ガツ</t>
    </rPh>
    <phoneticPr fontId="1"/>
  </si>
  <si>
    <t>6月</t>
    <rPh sb="1" eb="2">
      <t>ガツ</t>
    </rPh>
    <phoneticPr fontId="1"/>
  </si>
  <si>
    <t>10月</t>
    <rPh sb="2" eb="3">
      <t>ガツ</t>
    </rPh>
    <phoneticPr fontId="1"/>
  </si>
  <si>
    <t>2月</t>
    <rPh sb="1" eb="2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</si>
  <si>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</si>
  <si>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</si>
  <si>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11月</t>
    <rPh sb="2" eb="3">
      <t>ガツ</t>
    </rPh>
    <phoneticPr fontId="1"/>
  </si>
  <si>
    <t>金額</t>
    <rPh sb="0" eb="2">
      <t>キンガク</t>
    </rPh>
    <phoneticPr fontId="1"/>
  </si>
  <si>
    <t>収入</t>
    <rPh sb="0" eb="2">
      <t>シュウニュウ</t>
    </rPh>
    <phoneticPr fontId="1"/>
  </si>
  <si>
    <t>3月</t>
    <rPh sb="1" eb="2">
      <t>ガツ</t>
    </rPh>
    <phoneticPr fontId="1"/>
  </si>
  <si>
    <t>5月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</si>
  <si>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</si>
  <si>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</si>
  <si>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収入</t>
    <rPh sb="0" eb="2">
      <t>シュウニュウ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</si>
  <si>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</si>
  <si>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</si>
  <si>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収入</t>
    <rPh sb="0" eb="2">
      <t>シュウニュウ</t>
    </rPh>
    <phoneticPr fontId="1"/>
  </si>
  <si>
    <t>収支表</t>
    <rPh sb="0" eb="2">
      <t>シュウシ</t>
    </rPh>
    <rPh sb="2" eb="3">
      <t>ヒョウ</t>
    </rPh>
    <phoneticPr fontId="1"/>
  </si>
  <si>
    <t>貯蓄合計</t>
    <rPh sb="0" eb="2">
      <t>チョチク</t>
    </rPh>
    <rPh sb="2" eb="4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</si>
  <si>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</si>
  <si>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住居費</t>
  </si>
  <si>
    <t>支出合計</t>
    <rPh sb="0" eb="2">
      <t>シシュツ</t>
    </rPh>
    <rPh sb="2" eb="4">
      <t>ゴウケイ</t>
    </rPh>
    <phoneticPr fontId="1"/>
  </si>
  <si>
    <t>固定費</t>
    <rPh sb="0" eb="3">
      <t>コテイヒ</t>
    </rPh>
    <phoneticPr fontId="1"/>
  </si>
  <si>
    <t>変動費</t>
    <rPh sb="0" eb="2">
      <t>ヘンドウ</t>
    </rPh>
    <rPh sb="2" eb="3">
      <t>ヒ</t>
    </rPh>
    <phoneticPr fontId="1"/>
  </si>
  <si>
    <t>予算</t>
    <rPh sb="0" eb="2">
      <t>ヨサン</t>
    </rPh>
    <phoneticPr fontId="1"/>
  </si>
  <si>
    <t>変動費合計</t>
    <rPh sb="0" eb="2">
      <t>ヘンドウ</t>
    </rPh>
    <rPh sb="2" eb="3">
      <t>ヒ</t>
    </rPh>
    <rPh sb="3" eb="5">
      <t>ゴウケイ</t>
    </rPh>
    <phoneticPr fontId="1"/>
  </si>
  <si>
    <t>収入ー支出</t>
    <rPh sb="0" eb="2">
      <t>シュウニュウ</t>
    </rPh>
    <rPh sb="3" eb="5">
      <t>シシュツ</t>
    </rPh>
    <phoneticPr fontId="1"/>
  </si>
  <si>
    <t>固定費合計</t>
    <rPh sb="0" eb="3">
      <t>コテイヒ</t>
    </rPh>
    <rPh sb="3" eb="5">
      <t>ゴウケイ</t>
    </rPh>
    <phoneticPr fontId="1"/>
  </si>
  <si>
    <t>食費</t>
    <rPh sb="0" eb="2">
      <t>ショクヒ</t>
    </rPh>
    <phoneticPr fontId="1"/>
  </si>
  <si>
    <t>2週目</t>
    <rPh sb="1" eb="3">
      <t>シュウメ</t>
    </rPh>
    <phoneticPr fontId="1"/>
  </si>
  <si>
    <t>3週目</t>
    <rPh sb="1" eb="3">
      <t>シュウメ</t>
    </rPh>
    <phoneticPr fontId="1"/>
  </si>
  <si>
    <t>4週目</t>
    <rPh sb="1" eb="3">
      <t>シュウメ</t>
    </rPh>
    <phoneticPr fontId="1"/>
  </si>
  <si>
    <t>5週目</t>
    <rPh sb="1" eb="3">
      <t>シュウメ</t>
    </rPh>
    <phoneticPr fontId="1"/>
  </si>
  <si>
    <t>毎月の入力</t>
    <rPh sb="0" eb="2">
      <t>マイツキ</t>
    </rPh>
    <rPh sb="3" eb="5">
      <t>ニュウリョク</t>
    </rPh>
    <phoneticPr fontId="1"/>
  </si>
  <si>
    <t>収支表</t>
    <rPh sb="0" eb="3">
      <t>シュウシヒョウ</t>
    </rPh>
    <phoneticPr fontId="1"/>
  </si>
  <si>
    <t>日用品</t>
    <rPh sb="0" eb="3">
      <t>ニチヨウヒン</t>
    </rPh>
    <phoneticPr fontId="1"/>
  </si>
  <si>
    <t>その他</t>
    <rPh sb="2" eb="3">
      <t>タ</t>
    </rPh>
    <phoneticPr fontId="1"/>
  </si>
  <si>
    <t>記入した内容が毎月の入力と収支表に反映されます。</t>
    <rPh sb="0" eb="2">
      <t xml:space="preserve">キニュウ </t>
    </rPh>
    <rPh sb="4" eb="6">
      <t xml:space="preserve">ナイヨウ </t>
    </rPh>
    <rPh sb="7" eb="9">
      <t xml:space="preserve">マイツキ </t>
    </rPh>
    <rPh sb="10" eb="12">
      <t xml:space="preserve">ニュウリョク </t>
    </rPh>
    <rPh sb="13" eb="16">
      <t xml:space="preserve">シュウシヒョウ </t>
    </rPh>
    <rPh sb="17" eb="19">
      <t xml:space="preserve">ハンエイ </t>
    </rPh>
    <phoneticPr fontId="1"/>
  </si>
  <si>
    <t>毎月の入力内容が年間の収支表に反映されます。</t>
    <rPh sb="0" eb="2">
      <t xml:space="preserve">マイツキ </t>
    </rPh>
    <rPh sb="3" eb="5">
      <t xml:space="preserve">ニュウリョク </t>
    </rPh>
    <rPh sb="5" eb="7">
      <t xml:space="preserve">ナイヨウ </t>
    </rPh>
    <rPh sb="8" eb="10">
      <t xml:space="preserve">ネンカン </t>
    </rPh>
    <rPh sb="11" eb="14">
      <t xml:space="preserve">シュウシヒョウ </t>
    </rPh>
    <rPh sb="15" eb="17">
      <t xml:space="preserve">ハンエイ </t>
    </rPh>
    <phoneticPr fontId="1"/>
  </si>
  <si>
    <t>セルB4をクリックして空白セルまたは０のチェックを外してください。</t>
    <rPh sb="11" eb="13">
      <t xml:space="preserve">クウハクセル </t>
    </rPh>
    <rPh sb="25" eb="26">
      <t xml:space="preserve">ハズシテクダサイ </t>
    </rPh>
    <phoneticPr fontId="1"/>
  </si>
  <si>
    <t>サンプルを参照</t>
    <rPh sb="5" eb="7">
      <t>サンショウ</t>
    </rPh>
    <phoneticPr fontId="1"/>
  </si>
  <si>
    <t>詳しくは、</t>
    <rPh sb="0" eb="1">
      <t xml:space="preserve">クワシクハ </t>
    </rPh>
    <phoneticPr fontId="1"/>
  </si>
  <si>
    <t>をご参照ください。</t>
    <phoneticPr fontId="1"/>
  </si>
  <si>
    <t>開始日</t>
    <rPh sb="0" eb="2">
      <t>カイシ</t>
    </rPh>
    <rPh sb="2" eb="3">
      <t>ヒ</t>
    </rPh>
    <phoneticPr fontId="1"/>
  </si>
  <si>
    <t>日始まり</t>
    <rPh sb="0" eb="1">
      <t>ニチ</t>
    </rPh>
    <rPh sb="1" eb="2">
      <t>ハジ</t>
    </rPh>
    <phoneticPr fontId="1"/>
  </si>
  <si>
    <t>設定</t>
    <rPh sb="0" eb="2">
      <t>セッテイ</t>
    </rPh>
    <phoneticPr fontId="1"/>
  </si>
  <si>
    <t>開始日の設定をするとすべての月のシートの日付が設定されます。</t>
    <rPh sb="0" eb="2">
      <t>カイシ</t>
    </rPh>
    <rPh sb="2" eb="3">
      <t>ビ</t>
    </rPh>
    <rPh sb="4" eb="6">
      <t>セッテイ</t>
    </rPh>
    <rPh sb="14" eb="15">
      <t>ツキ</t>
    </rPh>
    <rPh sb="20" eb="22">
      <t>ヒヅケ</t>
    </rPh>
    <rPh sb="23" eb="25">
      <t>セッテイ</t>
    </rPh>
    <phoneticPr fontId="1"/>
  </si>
  <si>
    <t>設定で項目の内容を記入します。</t>
    <rPh sb="0" eb="2">
      <t>セッテイ</t>
    </rPh>
    <rPh sb="3" eb="5">
      <t xml:space="preserve">コウモク </t>
    </rPh>
    <rPh sb="6" eb="8">
      <t xml:space="preserve">ナイヨウ </t>
    </rPh>
    <rPh sb="9" eb="11">
      <t xml:space="preserve">キニュウシマス 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</si>
  <si>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</si>
  <si>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</si>
  <si>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</si>
  <si>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</si>
  <si>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</si>
  <si>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</si>
  <si>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</si>
  <si>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食費</t>
    <rPh sb="0" eb="2">
      <t>ショクヒ</t>
    </rPh>
    <phoneticPr fontId="1"/>
  </si>
  <si>
    <t>日用品</t>
    <rPh sb="0" eb="3">
      <t>ニチヨウヒン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</si>
  <si>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</si>
  <si>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</si>
  <si>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1週目</t>
    <rPh sb="1" eb="3">
      <t>シュウメ</t>
    </rPh>
    <phoneticPr fontId="1"/>
  </si>
  <si>
    <t>6週目</t>
    <rPh sb="1" eb="3">
      <t>シュウメ</t>
    </rPh>
    <phoneticPr fontId="1"/>
  </si>
  <si>
    <t>変動費</t>
    <rPh sb="0" eb="3">
      <t>ヘンドウヒ</t>
    </rPh>
    <phoneticPr fontId="1"/>
  </si>
  <si>
    <t>食費</t>
    <rPh sb="0" eb="2">
      <t>ショクヒ</t>
    </rPh>
    <phoneticPr fontId="1"/>
  </si>
  <si>
    <t>日用品</t>
    <rPh sb="0" eb="3">
      <t>ニチヨウヒン</t>
    </rPh>
    <phoneticPr fontId="1"/>
  </si>
  <si>
    <t>その他</t>
    <rPh sb="2" eb="3">
      <t>タ</t>
    </rPh>
    <phoneticPr fontId="1"/>
  </si>
  <si>
    <t>項目</t>
    <rPh sb="0" eb="2">
      <t>コウモク</t>
    </rPh>
    <phoneticPr fontId="1"/>
  </si>
  <si>
    <t>Memo</t>
    <phoneticPr fontId="1"/>
  </si>
  <si>
    <r>
      <rPr>
        <b/>
        <sz val="11"/>
        <color theme="1" tint="0.499984740745262"/>
        <rFont val="メイリオ"/>
        <family val="3"/>
        <charset val="128"/>
      </rPr>
      <t>[予算]</t>
    </r>
    <r>
      <rPr>
        <sz val="11"/>
        <color theme="1" tint="0.499984740745262"/>
        <rFont val="メイリオ"/>
        <family val="3"/>
        <charset val="128"/>
      </rPr>
      <t xml:space="preserve"> 収入ｰ(貯蓄＋固定費）</t>
    </r>
    <rPh sb="1" eb="3">
      <t>ヨサン</t>
    </rPh>
    <phoneticPr fontId="1"/>
  </si>
  <si>
    <r>
      <rPr>
        <b/>
        <sz val="11"/>
        <color theme="1" tint="0.499984740745262"/>
        <rFont val="メイリオ"/>
        <family val="3"/>
        <charset val="128"/>
      </rPr>
      <t>[収支]</t>
    </r>
    <r>
      <rPr>
        <sz val="11"/>
        <color theme="1" tint="0.499984740745262"/>
        <rFont val="メイリオ"/>
        <family val="3"/>
        <charset val="128"/>
      </rPr>
      <t xml:space="preserve"> 収入ー(貯蓄＋固定費＋変動費)</t>
    </r>
    <rPh sb="1" eb="3">
      <t>シュウシ</t>
    </rPh>
    <rPh sb="5" eb="7">
      <t>シュウニュウ</t>
    </rPh>
    <rPh sb="9" eb="11">
      <t>チョチク</t>
    </rPh>
    <rPh sb="12" eb="15">
      <t>コテイヒ</t>
    </rPh>
    <rPh sb="16" eb="18">
      <t>ヘンドウ</t>
    </rPh>
    <rPh sb="18" eb="19">
      <t>ヒ</t>
    </rPh>
    <phoneticPr fontId="1"/>
  </si>
  <si>
    <t>夫</t>
    <rPh sb="0" eb="1">
      <t>オット</t>
    </rPh>
    <phoneticPr fontId="1"/>
  </si>
  <si>
    <t>ボーナス</t>
    <phoneticPr fontId="1"/>
  </si>
  <si>
    <t>妻パート</t>
    <rPh sb="0" eb="1">
      <t>ツマ</t>
    </rPh>
    <phoneticPr fontId="1"/>
  </si>
  <si>
    <t>児童手当</t>
    <rPh sb="0" eb="4">
      <t>ジドウテアテ</t>
    </rPh>
    <phoneticPr fontId="1"/>
  </si>
  <si>
    <t>子供貯金</t>
    <rPh sb="0" eb="4">
      <t>コドモチョキン</t>
    </rPh>
    <phoneticPr fontId="1"/>
  </si>
  <si>
    <t>積立NISA</t>
    <rPh sb="0" eb="2">
      <t>ツミタテ</t>
    </rPh>
    <phoneticPr fontId="1"/>
  </si>
  <si>
    <t>ガス代</t>
    <rPh sb="2" eb="3">
      <t>ダイ</t>
    </rPh>
    <phoneticPr fontId="1"/>
  </si>
  <si>
    <t>電気</t>
    <rPh sb="0" eb="2">
      <t>デンキ</t>
    </rPh>
    <phoneticPr fontId="1"/>
  </si>
  <si>
    <t>水道</t>
    <rPh sb="0" eb="2">
      <t>スイドウ</t>
    </rPh>
    <phoneticPr fontId="1"/>
  </si>
  <si>
    <t>教育費</t>
    <rPh sb="0" eb="3">
      <t>キョウイクヒ</t>
    </rPh>
    <phoneticPr fontId="1"/>
  </si>
  <si>
    <t>交通費</t>
    <rPh sb="0" eb="3">
      <t>コウツウヒ</t>
    </rPh>
    <phoneticPr fontId="1"/>
  </si>
  <si>
    <t>ネット</t>
    <phoneticPr fontId="1"/>
  </si>
  <si>
    <t>通信費</t>
    <rPh sb="0" eb="3">
      <t>ツウシンヒ</t>
    </rPh>
    <phoneticPr fontId="1"/>
  </si>
  <si>
    <t>○○スーパー</t>
    <phoneticPr fontId="1"/>
  </si>
  <si>
    <t>焼肉</t>
    <rPh sb="0" eb="2">
      <t>ヤキニク</t>
    </rPh>
    <phoneticPr fontId="1"/>
  </si>
  <si>
    <t>百均</t>
    <rPh sb="0" eb="2">
      <t>ヒャッキン</t>
    </rPh>
    <phoneticPr fontId="1"/>
  </si>
  <si>
    <t>歯医者</t>
    <rPh sb="0" eb="3">
      <t>ハイシャ</t>
    </rPh>
    <phoneticPr fontId="1"/>
  </si>
  <si>
    <t>ドラッグストア</t>
    <phoneticPr fontId="1"/>
  </si>
  <si>
    <t>クリーニング</t>
    <phoneticPr fontId="1"/>
  </si>
  <si>
    <t>交際費</t>
    <rPh sb="0" eb="3">
      <t>コウサイヒ</t>
    </rPh>
    <phoneticPr fontId="1"/>
  </si>
  <si>
    <t>ネットスーパー</t>
    <phoneticPr fontId="1"/>
  </si>
  <si>
    <t>薬局</t>
    <rPh sb="0" eb="2">
      <t>ヤッキョク</t>
    </rPh>
    <phoneticPr fontId="1"/>
  </si>
  <si>
    <t>本屋</t>
    <rPh sb="0" eb="1">
      <t>ホン</t>
    </rPh>
    <rPh sb="1" eb="2">
      <t>ヤ</t>
    </rPh>
    <phoneticPr fontId="1"/>
  </si>
  <si>
    <t>花</t>
    <rPh sb="0" eb="1">
      <t>ハナ</t>
    </rPh>
    <phoneticPr fontId="1"/>
  </si>
  <si>
    <t>誕生日</t>
    <rPh sb="0" eb="3">
      <t>タンジョウビ</t>
    </rPh>
    <phoneticPr fontId="1"/>
  </si>
  <si>
    <t>住居</t>
    <rPh sb="0" eb="2">
      <t xml:space="preserve">ジュウキョ </t>
    </rPh>
    <phoneticPr fontId="1"/>
  </si>
  <si>
    <t>手入力</t>
    <rPh sb="0" eb="3">
      <t xml:space="preserve">テニュウリョク </t>
    </rPh>
    <phoneticPr fontId="1"/>
  </si>
  <si>
    <t>https://ari-mama.com/tegaki-kakeibo/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</si>
</sst>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&quot;¥&quot;#,##0_);\(&quot;¥&quot;#,##0\)"/>
    <numFmt numFmtId="177" formatCode="&quot;¥&quot;#,##0_);[Red]\(&quot;¥&quot;#,##0\)"/>
    <numFmt numFmtId="178" formatCode="#"/>
    <numFmt numFmtId="179" formatCode="d"/>
  </numFmts>
  <fonts count="4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11"/>
      <color theme="1" tint="0.34998626667073579"/>
      <name val="メイリオ"/>
      <family val="3"/>
      <charset val="128"/>
    </font>
    <font>
      <sz val="11"/>
      <color theme="1" tint="0.34998626667073579"/>
      <name val="游ゴシック"/>
      <family val="2"/>
      <scheme val="minor"/>
    </font>
    <font>
      <b/>
      <u/>
      <sz val="18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b/>
      <sz val="11"/>
      <color theme="0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2"/>
      <color theme="1" tint="0.499984740745262"/>
      <name val="メイリオ"/>
      <family val="3"/>
      <charset val="128"/>
    </font>
    <font>
      <b/>
      <sz val="12"/>
      <color theme="1" tint="0.499984740745262"/>
      <name val="メイリオ"/>
      <family val="3"/>
      <charset val="128"/>
    </font>
    <font>
      <sz val="12"/>
      <color theme="1" tint="0.499984740745262"/>
      <name val="游ゴシック"/>
      <family val="2"/>
      <scheme val="minor"/>
    </font>
    <font>
      <sz val="12"/>
      <color theme="5"/>
      <name val="メイリオ"/>
      <family val="3"/>
      <charset val="128"/>
    </font>
    <font>
      <sz val="12"/>
      <color theme="1" tint="0.499984740745262"/>
      <name val="MV Boli"/>
    </font>
    <font>
      <sz val="11"/>
      <color theme="1" tint="0.499984740745262"/>
      <name val="メイリオ"/>
      <family val="3"/>
      <charset val="128"/>
    </font>
    <font>
      <sz val="22"/>
      <color theme="1" tint="0.499984740745262"/>
      <name val="メイリオ"/>
      <family val="3"/>
      <charset val="128"/>
    </font>
    <font>
      <b/>
      <sz val="11"/>
      <color theme="1" tint="0.499984740745262"/>
      <name val="メイリオ"/>
      <family val="3"/>
      <charset val="128"/>
    </font>
    <font>
      <b/>
      <sz val="16"/>
      <color theme="1" tint="0.499984740745262"/>
      <name val="メイリオ"/>
      <family val="3"/>
      <charset val="128"/>
    </font>
    <font>
      <b/>
      <sz val="14"/>
      <color theme="1" tint="0.499984740745262"/>
      <name val="メイリオ"/>
      <family val="3"/>
      <charset val="128"/>
    </font>
    <font>
      <b/>
      <sz val="12"/>
      <color theme="4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color theme="0"/>
      <name val="游ゴシック"/>
      <family val="2"/>
      <scheme val="minor"/>
    </font>
    <font>
      <sz val="11"/>
      <color theme="1" tint="0.249977111117893"/>
      <name val="游ゴシック"/>
      <family val="2"/>
      <scheme val="minor"/>
    </font>
    <font>
      <sz val="11"/>
      <color theme="1" tint="0.249977111117893"/>
      <name val="メイリオ"/>
      <family val="3"/>
      <charset val="128"/>
    </font>
    <font>
      <b/>
      <sz val="11"/>
      <color theme="1" tint="0.249977111117893"/>
      <name val="游ゴシック"/>
      <family val="3"/>
      <charset val="128"/>
      <scheme val="minor"/>
    </font>
    <font>
      <b/>
      <sz val="11"/>
      <color theme="1" tint="0.249977111117893"/>
      <name val="メイリオ"/>
      <family val="3"/>
      <charset val="128"/>
    </font>
    <font>
      <b/>
      <sz val="26"/>
      <color theme="1" tint="0.249977111117893"/>
      <name val="メイリオ"/>
      <family val="3"/>
      <charset val="128"/>
    </font>
    <font>
      <sz val="11"/>
      <color theme="1" tint="0.249977111117893"/>
      <name val="游ゴシック"/>
      <family val="3"/>
      <charset val="128"/>
    </font>
    <font>
      <sz val="11"/>
      <color theme="1" tint="0.249977111117893"/>
      <name val="游ゴシック"/>
      <family val="3"/>
      <charset val="128"/>
      <scheme val="minor"/>
    </font>
    <font>
      <sz val="11"/>
      <color theme="5"/>
      <name val="メイリオ"/>
      <family val="3"/>
      <charset val="128"/>
    </font>
    <font>
      <b/>
      <sz val="11"/>
      <color theme="5"/>
      <name val="メイリオ"/>
      <family val="3"/>
      <charset val="128"/>
    </font>
    <font>
      <sz val="14"/>
      <color theme="1" tint="0.499984740745262"/>
      <name val="メイリオ"/>
      <family val="3"/>
      <charset val="128"/>
    </font>
    <font>
      <b/>
      <sz val="26"/>
      <color theme="1" tint="0.34998626667073579"/>
      <name val="メイリオ"/>
      <family val="3"/>
      <charset val="128"/>
    </font>
    <font>
      <sz val="14"/>
      <color theme="1" tint="0.249977111117893"/>
      <name val="メイリオ"/>
      <family val="2"/>
      <charset val="128"/>
    </font>
    <font>
      <b/>
      <sz val="12"/>
      <color theme="1" tint="0.499984740745262"/>
      <name val="メイリオ"/>
      <family val="2"/>
      <charset val="128"/>
    </font>
    <font>
      <b/>
      <sz val="11"/>
      <color theme="1" tint="0.34998626667073579"/>
      <name val="游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BE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1E5EB"/>
        <bgColor indexed="64"/>
      </patternFill>
    </fill>
  </fills>
  <borders count="86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dashed">
        <color theme="9" tint="0.39994506668294322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dashed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dashed">
        <color theme="2" tint="-0.24994659260841701"/>
      </bottom>
      <diagonal/>
    </border>
    <border>
      <left style="thin">
        <color theme="2" tint="-0.24994659260841701"/>
      </left>
      <right/>
      <top style="dashed">
        <color theme="2" tint="-0.24994659260841701"/>
      </top>
      <bottom style="dashed">
        <color theme="2" tint="-0.24994659260841701"/>
      </bottom>
      <diagonal/>
    </border>
    <border>
      <left/>
      <right style="thin">
        <color theme="2" tint="-0.24994659260841701"/>
      </right>
      <top style="dashed">
        <color theme="2" tint="-0.24994659260841701"/>
      </top>
      <bottom style="dashed">
        <color theme="2" tint="-0.24994659260841701"/>
      </bottom>
      <diagonal/>
    </border>
    <border>
      <left style="thin">
        <color theme="2" tint="-0.24994659260841701"/>
      </left>
      <right/>
      <top style="dashed">
        <color theme="2" tint="-0.24994659260841701"/>
      </top>
      <bottom/>
      <diagonal/>
    </border>
    <border>
      <left/>
      <right style="thin">
        <color theme="2" tint="-0.24994659260841701"/>
      </right>
      <top style="dashed">
        <color theme="2" tint="-0.24994659260841701"/>
      </top>
      <bottom/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/>
      <top style="thin">
        <color theme="2" tint="-0.24994659260841701"/>
      </top>
      <bottom style="dashed">
        <color theme="2" tint="-0.24994659260841701"/>
      </bottom>
      <diagonal/>
    </border>
    <border>
      <left/>
      <right style="medium">
        <color theme="2" tint="-0.24994659260841701"/>
      </right>
      <top style="thin">
        <color theme="2" tint="-0.24994659260841701"/>
      </top>
      <bottom style="dashed">
        <color theme="2" tint="-0.24994659260841701"/>
      </bottom>
      <diagonal/>
    </border>
    <border>
      <left style="medium">
        <color theme="2" tint="-0.24994659260841701"/>
      </left>
      <right/>
      <top style="dashed">
        <color theme="2" tint="-0.24994659260841701"/>
      </top>
      <bottom style="dashed">
        <color theme="2" tint="-0.24994659260841701"/>
      </bottom>
      <diagonal/>
    </border>
    <border>
      <left/>
      <right style="medium">
        <color theme="2" tint="-0.24994659260841701"/>
      </right>
      <top style="dashed">
        <color theme="2" tint="-0.24994659260841701"/>
      </top>
      <bottom style="dashed">
        <color theme="2" tint="-0.24994659260841701"/>
      </bottom>
      <diagonal/>
    </border>
    <border>
      <left style="medium">
        <color theme="2" tint="-0.24994659260841701"/>
      </left>
      <right/>
      <top style="dashed">
        <color theme="2" tint="-0.24994659260841701"/>
      </top>
      <bottom/>
      <diagonal/>
    </border>
    <border>
      <left/>
      <right style="medium">
        <color theme="2" tint="-0.24994659260841701"/>
      </right>
      <top style="dashed">
        <color theme="2" tint="-0.24994659260841701"/>
      </top>
      <bottom/>
      <diagonal/>
    </border>
    <border>
      <left style="medium">
        <color theme="2" tint="-0.24994659260841701"/>
      </left>
      <right/>
      <top style="thin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slantDashDot">
        <color theme="0" tint="-0.24994659260841701"/>
      </left>
      <right/>
      <top style="slantDashDot">
        <color theme="0" tint="-0.24994659260841701"/>
      </top>
      <bottom/>
      <diagonal/>
    </border>
    <border>
      <left/>
      <right/>
      <top style="slantDashDot">
        <color theme="0" tint="-0.24994659260841701"/>
      </top>
      <bottom/>
      <diagonal/>
    </border>
    <border>
      <left/>
      <right style="slantDashDot">
        <color theme="0" tint="-0.24994659260841701"/>
      </right>
      <top style="slantDashDot">
        <color theme="0" tint="-0.24994659260841701"/>
      </top>
      <bottom/>
      <diagonal/>
    </border>
    <border>
      <left style="slantDashDot">
        <color theme="0" tint="-0.24994659260841701"/>
      </left>
      <right/>
      <top/>
      <bottom/>
      <diagonal/>
    </border>
    <border>
      <left/>
      <right style="slantDashDot">
        <color theme="0" tint="-0.24994659260841701"/>
      </right>
      <top/>
      <bottom/>
      <diagonal/>
    </border>
    <border>
      <left style="slantDashDot">
        <color theme="0" tint="-0.24994659260841701"/>
      </left>
      <right/>
      <top/>
      <bottom style="slantDashDot">
        <color theme="0" tint="-0.24994659260841701"/>
      </bottom>
      <diagonal/>
    </border>
    <border>
      <left/>
      <right/>
      <top/>
      <bottom style="slantDashDot">
        <color theme="0" tint="-0.24994659260841701"/>
      </bottom>
      <diagonal/>
    </border>
    <border>
      <left/>
      <right style="slantDashDot">
        <color theme="0" tint="-0.24994659260841701"/>
      </right>
      <top/>
      <bottom style="slantDashDot">
        <color theme="0" tint="-0.24994659260841701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medium">
        <color theme="3" tint="0.59996337778862885"/>
      </bottom>
      <diagonal/>
    </border>
    <border>
      <left/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dashed">
        <color theme="2" tint="-0.24994659260841701"/>
      </bottom>
      <diagonal/>
    </border>
    <border>
      <left/>
      <right/>
      <top style="dashed">
        <color theme="2" tint="-0.24994659260841701"/>
      </top>
      <bottom style="dashed">
        <color theme="2" tint="-0.24994659260841701"/>
      </bottom>
      <diagonal/>
    </border>
    <border>
      <left/>
      <right/>
      <top style="dashed">
        <color theme="2" tint="-0.24994659260841701"/>
      </top>
      <bottom/>
      <diagonal/>
    </border>
    <border>
      <left/>
      <right/>
      <top style="thin">
        <color theme="2" tint="-0.24994659260841701"/>
      </top>
      <bottom style="medium">
        <color theme="2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dashed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dashed">
        <color theme="2" tint="-0.24994659260841701"/>
      </top>
      <bottom style="dashed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dashed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 style="double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/>
      <top style="double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/>
      <top style="double">
        <color theme="2" tint="-0.24994659260841701"/>
      </top>
      <bottom style="medium">
        <color theme="2" tint="-0.24994659260841701"/>
      </bottom>
      <diagonal/>
    </border>
    <border>
      <left/>
      <right style="thin">
        <color theme="2" tint="-0.24994659260841701"/>
      </right>
      <top style="double">
        <color theme="2" tint="-0.24994659260841701"/>
      </top>
      <bottom style="medium">
        <color theme="2" tint="-0.24994659260841701"/>
      </bottom>
      <diagonal/>
    </border>
    <border>
      <left/>
      <right/>
      <top style="double">
        <color theme="2" tint="-0.24994659260841701"/>
      </top>
      <bottom style="medium">
        <color theme="2" tint="-0.24994659260841701"/>
      </bottom>
      <diagonal/>
    </border>
    <border>
      <left style="double">
        <color theme="0" tint="-0.24994659260841701"/>
      </left>
      <right/>
      <top/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/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double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dashed">
        <color theme="2" tint="-0.24994659260841701"/>
      </bottom>
      <diagonal/>
    </border>
    <border>
      <left style="double">
        <color theme="2" tint="-0.24994659260841701"/>
      </left>
      <right style="medium">
        <color theme="2" tint="-0.24994659260841701"/>
      </right>
      <top style="dashed">
        <color theme="2" tint="-0.24994659260841701"/>
      </top>
      <bottom style="dashed">
        <color theme="2" tint="-0.24994659260841701"/>
      </bottom>
      <diagonal/>
    </border>
    <border>
      <left style="double">
        <color theme="2" tint="-0.24994659260841701"/>
      </left>
      <right style="medium">
        <color theme="2" tint="-0.24994659260841701"/>
      </right>
      <top style="dashed">
        <color theme="2" tint="-0.24994659260841701"/>
      </top>
      <bottom/>
      <diagonal/>
    </border>
    <border>
      <left style="double">
        <color theme="2" tint="-0.24994659260841701"/>
      </left>
      <right style="medium">
        <color theme="2" tint="-0.24994659260841701"/>
      </right>
      <top style="double">
        <color theme="2" tint="-0.24994659260841701"/>
      </top>
      <bottom style="medium">
        <color theme="2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-0.2499465926084170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-0.24994659260841701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8">
    <xf numFmtId="0" fontId="0" fillId="0" borderId="0" xfId="0"/>
    <xf numFmtId="0" fontId="2" fillId="0" borderId="0" xfId="0" applyFont="1" applyAlignment="1">
      <alignment horizontal="left" vertical="center"/>
    </xf>
    <xf numFmtId="0" fontId="6" fillId="0" borderId="0" xfId="0" applyFont="1"/>
    <xf numFmtId="0" fontId="8" fillId="0" borderId="0" xfId="0" applyFont="1"/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5" borderId="2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8" fillId="5" borderId="3" xfId="0" applyFont="1" applyFill="1" applyBorder="1" applyProtection="1">
      <protection locked="0"/>
    </xf>
    <xf numFmtId="0" fontId="0" fillId="0" borderId="0" xfId="0" applyProtection="1">
      <protection locked="0"/>
    </xf>
    <xf numFmtId="0" fontId="11" fillId="0" borderId="0" xfId="0" applyFont="1"/>
    <xf numFmtId="176" fontId="12" fillId="0" borderId="0" xfId="0" applyNumberFormat="1" applyFont="1"/>
    <xf numFmtId="0" fontId="10" fillId="0" borderId="0" xfId="0" applyFont="1"/>
    <xf numFmtId="0" fontId="1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1" fillId="4" borderId="0" xfId="0" applyFont="1" applyFill="1" applyProtection="1">
      <protection locked="0"/>
    </xf>
    <xf numFmtId="0" fontId="4" fillId="9" borderId="0" xfId="0" applyFont="1" applyFill="1"/>
    <xf numFmtId="0" fontId="14" fillId="0" borderId="0" xfId="1"/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4" borderId="0" xfId="0" applyFill="1"/>
    <xf numFmtId="14" fontId="11" fillId="0" borderId="0" xfId="0" applyNumberFormat="1" applyFont="1"/>
    <xf numFmtId="179" fontId="11" fillId="0" borderId="0" xfId="0" applyNumberFormat="1" applyFont="1"/>
    <xf numFmtId="0" fontId="17" fillId="0" borderId="0" xfId="0" applyFont="1" applyProtection="1"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2" borderId="17" xfId="0" applyFont="1" applyFill="1" applyBorder="1" applyAlignment="1" applyProtection="1">
      <alignment horizontal="center"/>
      <protection locked="0"/>
    </xf>
    <xf numFmtId="0" fontId="17" fillId="0" borderId="18" xfId="0" applyFont="1" applyBorder="1" applyProtection="1">
      <protection locked="0"/>
    </xf>
    <xf numFmtId="0" fontId="17" fillId="0" borderId="8" xfId="0" applyFont="1" applyBorder="1" applyProtection="1">
      <protection locked="0"/>
    </xf>
    <xf numFmtId="177" fontId="17" fillId="0" borderId="9" xfId="0" applyNumberFormat="1" applyFont="1" applyBorder="1" applyProtection="1">
      <protection locked="0"/>
    </xf>
    <xf numFmtId="177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20" xfId="0" applyFont="1" applyBorder="1" applyProtection="1">
      <protection locked="0"/>
    </xf>
    <xf numFmtId="0" fontId="17" fillId="0" borderId="10" xfId="0" applyFont="1" applyBorder="1" applyProtection="1">
      <protection locked="0"/>
    </xf>
    <xf numFmtId="177" fontId="17" fillId="0" borderId="11" xfId="0" applyNumberFormat="1" applyFont="1" applyBorder="1" applyProtection="1">
      <protection locked="0"/>
    </xf>
    <xf numFmtId="177" fontId="17" fillId="0" borderId="21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177" fontId="17" fillId="0" borderId="13" xfId="0" applyNumberFormat="1" applyFont="1" applyBorder="1" applyProtection="1">
      <protection locked="0"/>
    </xf>
    <xf numFmtId="177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4" xfId="0" applyFont="1" applyBorder="1" applyProtection="1">
      <protection locked="0"/>
    </xf>
    <xf numFmtId="0" fontId="19" fillId="0" borderId="0" xfId="0" applyFont="1"/>
    <xf numFmtId="0" fontId="17" fillId="0" borderId="0" xfId="0" applyFont="1"/>
    <xf numFmtId="0" fontId="17" fillId="0" borderId="29" xfId="0" applyFont="1" applyBorder="1"/>
    <xf numFmtId="0" fontId="17" fillId="0" borderId="30" xfId="0" applyFont="1" applyBorder="1"/>
    <xf numFmtId="0" fontId="17" fillId="0" borderId="26" xfId="0" applyFont="1" applyBorder="1"/>
    <xf numFmtId="0" fontId="17" fillId="0" borderId="31" xfId="0" applyFont="1" applyBorder="1"/>
    <xf numFmtId="0" fontId="17" fillId="0" borderId="32" xfId="0" applyFont="1" applyBorder="1"/>
    <xf numFmtId="0" fontId="17" fillId="0" borderId="27" xfId="0" applyFont="1" applyBorder="1"/>
    <xf numFmtId="0" fontId="17" fillId="0" borderId="33" xfId="0" applyFont="1" applyBorder="1"/>
    <xf numFmtId="0" fontId="17" fillId="0" borderId="34" xfId="0" applyFont="1" applyBorder="1"/>
    <xf numFmtId="0" fontId="17" fillId="0" borderId="35" xfId="0" applyFont="1" applyBorder="1"/>
    <xf numFmtId="0" fontId="17" fillId="0" borderId="37" xfId="0" applyFont="1" applyBorder="1"/>
    <xf numFmtId="0" fontId="20" fillId="0" borderId="37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2" fillId="0" borderId="0" xfId="0" applyFont="1"/>
    <xf numFmtId="177" fontId="17" fillId="0" borderId="26" xfId="0" applyNumberFormat="1" applyFont="1" applyBorder="1"/>
    <xf numFmtId="177" fontId="17" fillId="0" borderId="27" xfId="0" applyNumberFormat="1" applyFont="1" applyBorder="1"/>
    <xf numFmtId="177" fontId="17" fillId="0" borderId="26" xfId="0" applyNumberFormat="1" applyFont="1" applyBorder="1" applyAlignment="1">
      <alignment horizontal="center"/>
    </xf>
    <xf numFmtId="177" fontId="17" fillId="0" borderId="0" xfId="0" applyNumberFormat="1" applyFont="1" applyAlignment="1">
      <alignment horizontal="center"/>
    </xf>
    <xf numFmtId="0" fontId="17" fillId="2" borderId="40" xfId="0" applyFont="1" applyFill="1" applyBorder="1" applyAlignment="1" applyProtection="1">
      <alignment horizontal="center"/>
      <protection locked="0"/>
    </xf>
    <xf numFmtId="177" fontId="17" fillId="0" borderId="41" xfId="0" applyNumberFormat="1" applyFont="1" applyBorder="1" applyAlignment="1" applyProtection="1">
      <alignment horizontal="center" vertical="center"/>
      <protection locked="0"/>
    </xf>
    <xf numFmtId="177" fontId="17" fillId="0" borderId="42" xfId="0" applyNumberFormat="1" applyFont="1" applyBorder="1" applyAlignment="1" applyProtection="1">
      <alignment horizontal="center" vertical="center"/>
      <protection locked="0"/>
    </xf>
    <xf numFmtId="177" fontId="17" fillId="0" borderId="43" xfId="0" applyNumberFormat="1" applyFont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/>
      <protection locked="0"/>
    </xf>
    <xf numFmtId="0" fontId="17" fillId="13" borderId="24" xfId="0" applyFont="1" applyFill="1" applyBorder="1" applyProtection="1">
      <protection locked="0"/>
    </xf>
    <xf numFmtId="177" fontId="18" fillId="13" borderId="44" xfId="0" applyNumberFormat="1" applyFont="1" applyFill="1" applyBorder="1" applyAlignment="1" applyProtection="1">
      <alignment horizontal="center" vertical="center"/>
      <protection locked="0"/>
    </xf>
    <xf numFmtId="177" fontId="18" fillId="13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46" xfId="0" applyFont="1" applyBorder="1" applyAlignment="1">
      <alignment horizontal="left"/>
    </xf>
    <xf numFmtId="177" fontId="18" fillId="0" borderId="48" xfId="0" applyNumberFormat="1" applyFont="1" applyBorder="1"/>
    <xf numFmtId="0" fontId="18" fillId="0" borderId="0" xfId="0" applyFont="1" applyAlignment="1" applyProtection="1">
      <alignment horizontal="center" vertical="center"/>
      <protection locked="0"/>
    </xf>
    <xf numFmtId="177" fontId="17" fillId="0" borderId="41" xfId="0" applyNumberFormat="1" applyFont="1" applyBorder="1" applyProtection="1">
      <protection locked="0"/>
    </xf>
    <xf numFmtId="177" fontId="17" fillId="0" borderId="42" xfId="0" applyNumberFormat="1" applyFont="1" applyBorder="1" applyProtection="1">
      <protection locked="0"/>
    </xf>
    <xf numFmtId="177" fontId="17" fillId="0" borderId="43" xfId="0" applyNumberFormat="1" applyFont="1" applyBorder="1" applyProtection="1">
      <protection locked="0"/>
    </xf>
    <xf numFmtId="0" fontId="17" fillId="2" borderId="49" xfId="0" applyFont="1" applyFill="1" applyBorder="1" applyAlignment="1" applyProtection="1">
      <alignment horizontal="center"/>
      <protection locked="0"/>
    </xf>
    <xf numFmtId="177" fontId="17" fillId="0" borderId="50" xfId="0" applyNumberFormat="1" applyFont="1" applyBorder="1" applyAlignment="1" applyProtection="1">
      <alignment horizontal="center" vertical="center"/>
      <protection locked="0"/>
    </xf>
    <xf numFmtId="177" fontId="17" fillId="0" borderId="51" xfId="0" applyNumberFormat="1" applyFont="1" applyBorder="1" applyAlignment="1" applyProtection="1">
      <alignment horizontal="center" vertical="center"/>
      <protection locked="0"/>
    </xf>
    <xf numFmtId="177" fontId="17" fillId="0" borderId="52" xfId="0" applyNumberFormat="1" applyFont="1" applyBorder="1" applyAlignment="1" applyProtection="1">
      <alignment horizontal="center" vertical="center"/>
      <protection locked="0"/>
    </xf>
    <xf numFmtId="178" fontId="17" fillId="0" borderId="27" xfId="0" applyNumberFormat="1" applyFont="1" applyBorder="1" applyAlignment="1">
      <alignment horizontal="left"/>
    </xf>
    <xf numFmtId="14" fontId="29" fillId="4" borderId="0" xfId="0" applyNumberFormat="1" applyFont="1" applyFill="1"/>
    <xf numFmtId="0" fontId="29" fillId="4" borderId="0" xfId="0" applyFont="1" applyFill="1"/>
    <xf numFmtId="0" fontId="17" fillId="0" borderId="54" xfId="0" applyFont="1" applyBorder="1" applyProtection="1">
      <protection locked="0"/>
    </xf>
    <xf numFmtId="177" fontId="18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7" borderId="59" xfId="0" applyFont="1" applyFill="1" applyBorder="1" applyAlignment="1">
      <alignment horizontal="center"/>
    </xf>
    <xf numFmtId="0" fontId="0" fillId="7" borderId="61" xfId="0" applyFill="1" applyBorder="1"/>
    <xf numFmtId="0" fontId="3" fillId="7" borderId="63" xfId="0" applyFont="1" applyFill="1" applyBorder="1" applyAlignment="1">
      <alignment horizontal="center"/>
    </xf>
    <xf numFmtId="177" fontId="33" fillId="14" borderId="62" xfId="0" applyNumberFormat="1" applyFont="1" applyFill="1" applyBorder="1"/>
    <xf numFmtId="177" fontId="33" fillId="14" borderId="67" xfId="0" applyNumberFormat="1" applyFont="1" applyFill="1" applyBorder="1"/>
    <xf numFmtId="177" fontId="33" fillId="3" borderId="62" xfId="0" applyNumberFormat="1" applyFont="1" applyFill="1" applyBorder="1"/>
    <xf numFmtId="177" fontId="33" fillId="3" borderId="67" xfId="0" applyNumberFormat="1" applyFont="1" applyFill="1" applyBorder="1"/>
    <xf numFmtId="177" fontId="31" fillId="8" borderId="62" xfId="0" applyNumberFormat="1" applyFont="1" applyFill="1" applyBorder="1"/>
    <xf numFmtId="177" fontId="31" fillId="8" borderId="67" xfId="0" applyNumberFormat="1" applyFont="1" applyFill="1" applyBorder="1"/>
    <xf numFmtId="177" fontId="33" fillId="5" borderId="62" xfId="0" applyNumberFormat="1" applyFont="1" applyFill="1" applyBorder="1"/>
    <xf numFmtId="177" fontId="33" fillId="5" borderId="67" xfId="0" applyNumberFormat="1" applyFont="1" applyFill="1" applyBorder="1"/>
    <xf numFmtId="178" fontId="32" fillId="14" borderId="66" xfId="0" applyNumberFormat="1" applyFont="1" applyFill="1" applyBorder="1"/>
    <xf numFmtId="178" fontId="32" fillId="14" borderId="65" xfId="0" applyNumberFormat="1" applyFont="1" applyFill="1" applyBorder="1"/>
    <xf numFmtId="177" fontId="33" fillId="14" borderId="64" xfId="0" applyNumberFormat="1" applyFont="1" applyFill="1" applyBorder="1"/>
    <xf numFmtId="177" fontId="33" fillId="14" borderId="60" xfId="0" applyNumberFormat="1" applyFont="1" applyFill="1" applyBorder="1"/>
    <xf numFmtId="0" fontId="34" fillId="0" borderId="0" xfId="0" applyFont="1" applyAlignment="1" applyProtection="1">
      <alignment horizontal="left" vertical="center"/>
      <protection locked="0"/>
    </xf>
    <xf numFmtId="0" fontId="35" fillId="0" borderId="0" xfId="0" applyFont="1"/>
    <xf numFmtId="0" fontId="36" fillId="0" borderId="0" xfId="0" applyFont="1"/>
    <xf numFmtId="0" fontId="36" fillId="0" borderId="0" xfId="0" applyFont="1" applyProtection="1">
      <protection locked="0"/>
    </xf>
    <xf numFmtId="14" fontId="29" fillId="0" borderId="0" xfId="0" applyNumberFormat="1" applyFont="1"/>
    <xf numFmtId="0" fontId="29" fillId="0" borderId="0" xfId="0" applyFont="1"/>
    <xf numFmtId="0" fontId="17" fillId="12" borderId="54" xfId="0" applyFont="1" applyFill="1" applyBorder="1" applyProtection="1">
      <protection locked="0"/>
    </xf>
    <xf numFmtId="177" fontId="37" fillId="0" borderId="26" xfId="0" applyNumberFormat="1" applyFont="1" applyBorder="1"/>
    <xf numFmtId="177" fontId="37" fillId="0" borderId="27" xfId="0" applyNumberFormat="1" applyFont="1" applyBorder="1"/>
    <xf numFmtId="177" fontId="38" fillId="0" borderId="47" xfId="0" applyNumberFormat="1" applyFont="1" applyBorder="1"/>
    <xf numFmtId="0" fontId="40" fillId="0" borderId="0" xfId="0" applyFont="1" applyAlignment="1">
      <alignment horizontal="left" vertical="center"/>
    </xf>
    <xf numFmtId="0" fontId="41" fillId="5" borderId="2" xfId="0" applyFont="1" applyFill="1" applyBorder="1" applyProtection="1">
      <protection locked="0"/>
    </xf>
    <xf numFmtId="0" fontId="41" fillId="0" borderId="0" xfId="0" applyFont="1" applyProtection="1">
      <protection locked="0"/>
    </xf>
    <xf numFmtId="0" fontId="41" fillId="0" borderId="0" xfId="0" applyFont="1"/>
    <xf numFmtId="0" fontId="41" fillId="5" borderId="3" xfId="0" applyFont="1" applyFill="1" applyBorder="1" applyProtection="1">
      <protection locked="0"/>
    </xf>
    <xf numFmtId="0" fontId="41" fillId="5" borderId="45" xfId="0" applyFont="1" applyFill="1" applyBorder="1" applyProtection="1">
      <protection locked="0"/>
    </xf>
    <xf numFmtId="0" fontId="41" fillId="5" borderId="6" xfId="0" applyFont="1" applyFill="1" applyBorder="1" applyAlignment="1">
      <alignment horizontal="center" vertical="center"/>
    </xf>
    <xf numFmtId="0" fontId="41" fillId="5" borderId="7" xfId="0" applyFont="1" applyFill="1" applyBorder="1" applyAlignment="1">
      <alignment horizontal="center" vertical="center"/>
    </xf>
    <xf numFmtId="0" fontId="42" fillId="2" borderId="71" xfId="0" applyFont="1" applyFill="1" applyBorder="1" applyAlignment="1" applyProtection="1">
      <alignment horizontal="center"/>
      <protection locked="0"/>
    </xf>
    <xf numFmtId="177" fontId="42" fillId="0" borderId="72" xfId="0" applyNumberFormat="1" applyFont="1" applyBorder="1" applyAlignment="1" applyProtection="1">
      <alignment horizontal="center" vertical="center"/>
      <protection locked="0"/>
    </xf>
    <xf numFmtId="177" fontId="42" fillId="0" borderId="73" xfId="0" applyNumberFormat="1" applyFont="1" applyBorder="1" applyAlignment="1" applyProtection="1">
      <alignment horizontal="center" vertical="center"/>
      <protection locked="0"/>
    </xf>
    <xf numFmtId="177" fontId="42" fillId="0" borderId="74" xfId="0" applyNumberFormat="1" applyFont="1" applyBorder="1" applyAlignment="1" applyProtection="1">
      <alignment horizontal="center" vertical="center"/>
      <protection locked="0"/>
    </xf>
    <xf numFmtId="177" fontId="42" fillId="12" borderId="7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177" fontId="31" fillId="0" borderId="63" xfId="0" applyNumberFormat="1" applyFont="1" applyBorder="1"/>
    <xf numFmtId="177" fontId="31" fillId="0" borderId="59" xfId="0" applyNumberFormat="1" applyFont="1" applyBorder="1"/>
    <xf numFmtId="176" fontId="31" fillId="0" borderId="78" xfId="0" applyNumberFormat="1" applyFont="1" applyBorder="1"/>
    <xf numFmtId="176" fontId="31" fillId="0" borderId="79" xfId="0" applyNumberFormat="1" applyFont="1" applyBorder="1"/>
    <xf numFmtId="177" fontId="31" fillId="2" borderId="81" xfId="0" applyNumberFormat="1" applyFont="1" applyFill="1" applyBorder="1"/>
    <xf numFmtId="177" fontId="31" fillId="2" borderId="82" xfId="0" applyNumberFormat="1" applyFont="1" applyFill="1" applyBorder="1"/>
    <xf numFmtId="177" fontId="31" fillId="0" borderId="81" xfId="0" applyNumberFormat="1" applyFont="1" applyBorder="1"/>
    <xf numFmtId="177" fontId="31" fillId="0" borderId="82" xfId="0" applyNumberFormat="1" applyFont="1" applyBorder="1"/>
    <xf numFmtId="176" fontId="31" fillId="2" borderId="81" xfId="0" applyNumberFormat="1" applyFont="1" applyFill="1" applyBorder="1"/>
    <xf numFmtId="176" fontId="31" fillId="2" borderId="82" xfId="0" applyNumberFormat="1" applyFont="1" applyFill="1" applyBorder="1"/>
    <xf numFmtId="176" fontId="31" fillId="0" borderId="81" xfId="0" applyNumberFormat="1" applyFont="1" applyBorder="1"/>
    <xf numFmtId="176" fontId="31" fillId="0" borderId="82" xfId="0" applyNumberFormat="1" applyFont="1" applyBorder="1"/>
    <xf numFmtId="177" fontId="31" fillId="0" borderId="78" xfId="0" applyNumberFormat="1" applyFont="1" applyBorder="1"/>
    <xf numFmtId="177" fontId="31" fillId="0" borderId="79" xfId="0" applyNumberFormat="1" applyFont="1" applyBorder="1"/>
    <xf numFmtId="177" fontId="31" fillId="2" borderId="78" xfId="0" applyNumberFormat="1" applyFont="1" applyFill="1" applyBorder="1"/>
    <xf numFmtId="177" fontId="31" fillId="2" borderId="79" xfId="0" applyNumberFormat="1" applyFont="1" applyFill="1" applyBorder="1"/>
    <xf numFmtId="177" fontId="31" fillId="2" borderId="63" xfId="0" applyNumberFormat="1" applyFont="1" applyFill="1" applyBorder="1"/>
    <xf numFmtId="177" fontId="31" fillId="2" borderId="59" xfId="0" applyNumberFormat="1" applyFont="1" applyFill="1" applyBorder="1"/>
    <xf numFmtId="178" fontId="11" fillId="4" borderId="61" xfId="0" applyNumberFormat="1" applyFont="1" applyFill="1" applyBorder="1"/>
    <xf numFmtId="178" fontId="11" fillId="2" borderId="80" xfId="0" applyNumberFormat="1" applyFont="1" applyFill="1" applyBorder="1"/>
    <xf numFmtId="178" fontId="11" fillId="4" borderId="80" xfId="0" applyNumberFormat="1" applyFont="1" applyFill="1" applyBorder="1"/>
    <xf numFmtId="178" fontId="11" fillId="4" borderId="58" xfId="0" applyNumberFormat="1" applyFont="1" applyFill="1" applyBorder="1"/>
    <xf numFmtId="178" fontId="43" fillId="14" borderId="66" xfId="0" applyNumberFormat="1" applyFont="1" applyFill="1" applyBorder="1"/>
    <xf numFmtId="178" fontId="10" fillId="0" borderId="61" xfId="0" applyNumberFormat="1" applyFont="1" applyBorder="1"/>
    <xf numFmtId="178" fontId="10" fillId="2" borderId="80" xfId="0" applyNumberFormat="1" applyFont="1" applyFill="1" applyBorder="1"/>
    <xf numFmtId="178" fontId="10" fillId="0" borderId="80" xfId="0" applyNumberFormat="1" applyFont="1" applyBorder="1"/>
    <xf numFmtId="178" fontId="10" fillId="0" borderId="58" xfId="0" applyNumberFormat="1" applyFont="1" applyBorder="1"/>
    <xf numFmtId="178" fontId="43" fillId="3" borderId="66" xfId="0" applyNumberFormat="1" applyFont="1" applyFill="1" applyBorder="1"/>
    <xf numFmtId="178" fontId="10" fillId="2" borderId="58" xfId="0" applyNumberFormat="1" applyFont="1" applyFill="1" applyBorder="1"/>
    <xf numFmtId="178" fontId="10" fillId="2" borderId="61" xfId="0" applyNumberFormat="1" applyFont="1" applyFill="1" applyBorder="1"/>
    <xf numFmtId="178" fontId="43" fillId="5" borderId="66" xfId="0" applyNumberFormat="1" applyFont="1" applyFill="1" applyBorder="1"/>
    <xf numFmtId="178" fontId="43" fillId="14" borderId="65" xfId="0" applyNumberFormat="1" applyFont="1" applyFill="1" applyBorder="1"/>
    <xf numFmtId="178" fontId="43" fillId="8" borderId="66" xfId="0" applyNumberFormat="1" applyFont="1" applyFill="1" applyBorder="1"/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14" fontId="23" fillId="0" borderId="3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 applyProtection="1">
      <alignment horizontal="center" vertical="center"/>
      <protection locked="0"/>
    </xf>
    <xf numFmtId="179" fontId="28" fillId="11" borderId="15" xfId="0" applyNumberFormat="1" applyFont="1" applyFill="1" applyBorder="1" applyAlignment="1" applyProtection="1">
      <alignment horizontal="center"/>
      <protection locked="0"/>
    </xf>
    <xf numFmtId="179" fontId="28" fillId="11" borderId="40" xfId="0" applyNumberFormat="1" applyFont="1" applyFill="1" applyBorder="1" applyAlignment="1" applyProtection="1">
      <alignment horizontal="center"/>
      <protection locked="0"/>
    </xf>
    <xf numFmtId="177" fontId="18" fillId="12" borderId="55" xfId="0" applyNumberFormat="1" applyFont="1" applyFill="1" applyBorder="1" applyAlignment="1" applyProtection="1">
      <alignment horizontal="center"/>
      <protection locked="0"/>
    </xf>
    <xf numFmtId="0" fontId="18" fillId="12" borderId="56" xfId="0" applyFont="1" applyFill="1" applyBorder="1" applyAlignment="1" applyProtection="1">
      <alignment horizontal="center"/>
      <protection locked="0"/>
    </xf>
    <xf numFmtId="0" fontId="18" fillId="12" borderId="57" xfId="0" applyFont="1" applyFill="1" applyBorder="1" applyAlignment="1" applyProtection="1">
      <alignment horizontal="center"/>
      <protection locked="0"/>
    </xf>
    <xf numFmtId="179" fontId="18" fillId="2" borderId="15" xfId="0" applyNumberFormat="1" applyFont="1" applyFill="1" applyBorder="1" applyAlignment="1" applyProtection="1">
      <alignment horizontal="center"/>
      <protection locked="0"/>
    </xf>
    <xf numFmtId="179" fontId="18" fillId="2" borderId="16" xfId="0" applyNumberFormat="1" applyFont="1" applyFill="1" applyBorder="1" applyAlignment="1" applyProtection="1">
      <alignment horizontal="center"/>
      <protection locked="0"/>
    </xf>
    <xf numFmtId="179" fontId="27" fillId="10" borderId="15" xfId="0" applyNumberFormat="1" applyFont="1" applyFill="1" applyBorder="1" applyAlignment="1" applyProtection="1">
      <alignment horizontal="center"/>
      <protection locked="0"/>
    </xf>
    <xf numFmtId="179" fontId="27" fillId="10" borderId="16" xfId="0" applyNumberFormat="1" applyFont="1" applyFill="1" applyBorder="1" applyAlignment="1" applyProtection="1">
      <alignment horizontal="center"/>
      <protection locked="0"/>
    </xf>
    <xf numFmtId="178" fontId="17" fillId="0" borderId="27" xfId="0" applyNumberFormat="1" applyFont="1" applyBorder="1" applyAlignment="1">
      <alignment horizontal="left"/>
    </xf>
    <xf numFmtId="0" fontId="26" fillId="10" borderId="0" xfId="0" applyFont="1" applyFill="1" applyAlignment="1">
      <alignment horizontal="center" vertical="center"/>
    </xf>
    <xf numFmtId="0" fontId="39" fillId="10" borderId="0" xfId="0" applyFont="1" applyFill="1" applyAlignment="1">
      <alignment horizontal="center" vertical="center"/>
    </xf>
    <xf numFmtId="0" fontId="17" fillId="0" borderId="37" xfId="0" applyFont="1" applyBorder="1" applyAlignment="1">
      <alignment horizontal="left"/>
    </xf>
    <xf numFmtId="178" fontId="17" fillId="0" borderId="38" xfId="0" applyNumberFormat="1" applyFont="1" applyBorder="1" applyAlignment="1">
      <alignment horizontal="left"/>
    </xf>
    <xf numFmtId="177" fontId="25" fillId="15" borderId="0" xfId="0" applyNumberFormat="1" applyFont="1" applyFill="1" applyAlignment="1">
      <alignment horizontal="center" vertical="center"/>
    </xf>
    <xf numFmtId="178" fontId="17" fillId="0" borderId="39" xfId="0" applyNumberFormat="1" applyFont="1" applyBorder="1" applyAlignment="1">
      <alignment horizontal="left"/>
    </xf>
    <xf numFmtId="177" fontId="26" fillId="0" borderId="47" xfId="0" applyNumberFormat="1" applyFont="1" applyBorder="1" applyAlignment="1">
      <alignment horizontal="center"/>
    </xf>
    <xf numFmtId="177" fontId="26" fillId="0" borderId="48" xfId="0" applyNumberFormat="1" applyFont="1" applyBorder="1" applyAlignment="1">
      <alignment horizontal="center"/>
    </xf>
    <xf numFmtId="178" fontId="17" fillId="0" borderId="76" xfId="0" applyNumberFormat="1" applyFont="1" applyBorder="1" applyAlignment="1">
      <alignment horizontal="left"/>
    </xf>
    <xf numFmtId="178" fontId="17" fillId="0" borderId="26" xfId="0" applyNumberFormat="1" applyFont="1" applyBorder="1" applyAlignment="1">
      <alignment horizontal="left"/>
    </xf>
    <xf numFmtId="177" fontId="18" fillId="0" borderId="55" xfId="0" applyNumberFormat="1" applyFont="1" applyBorder="1" applyAlignment="1" applyProtection="1">
      <alignment horizontal="center"/>
      <protection locked="0"/>
    </xf>
    <xf numFmtId="0" fontId="18" fillId="0" borderId="56" xfId="0" applyFont="1" applyBorder="1" applyAlignment="1" applyProtection="1">
      <alignment horizontal="center"/>
      <protection locked="0"/>
    </xf>
    <xf numFmtId="0" fontId="18" fillId="0" borderId="57" xfId="0" applyFont="1" applyBorder="1" applyAlignment="1" applyProtection="1">
      <alignment horizontal="center"/>
      <protection locked="0"/>
    </xf>
    <xf numFmtId="178" fontId="17" fillId="0" borderId="77" xfId="0" applyNumberFormat="1" applyFont="1" applyBorder="1" applyAlignment="1">
      <alignment horizontal="left"/>
    </xf>
    <xf numFmtId="178" fontId="30" fillId="5" borderId="61" xfId="0" applyNumberFormat="1" applyFont="1" applyFill="1" applyBorder="1" applyAlignment="1">
      <alignment horizontal="center" vertical="center"/>
    </xf>
    <xf numFmtId="178" fontId="30" fillId="5" borderId="58" xfId="0" applyNumberFormat="1" applyFont="1" applyFill="1" applyBorder="1" applyAlignment="1">
      <alignment horizontal="center" vertical="center"/>
    </xf>
    <xf numFmtId="178" fontId="30" fillId="5" borderId="65" xfId="0" applyNumberFormat="1" applyFont="1" applyFill="1" applyBorder="1" applyAlignment="1">
      <alignment horizontal="center" vertical="center"/>
    </xf>
    <xf numFmtId="178" fontId="30" fillId="14" borderId="68" xfId="0" applyNumberFormat="1" applyFont="1" applyFill="1" applyBorder="1" applyAlignment="1">
      <alignment horizontal="center" vertical="center"/>
    </xf>
    <xf numFmtId="178" fontId="30" fillId="14" borderId="69" xfId="0" applyNumberFormat="1" applyFont="1" applyFill="1" applyBorder="1" applyAlignment="1">
      <alignment horizontal="center" vertical="center"/>
    </xf>
    <xf numFmtId="178" fontId="30" fillId="14" borderId="70" xfId="0" applyNumberFormat="1" applyFont="1" applyFill="1" applyBorder="1" applyAlignment="1">
      <alignment horizontal="center" vertical="center"/>
    </xf>
    <xf numFmtId="178" fontId="30" fillId="3" borderId="61" xfId="0" applyNumberFormat="1" applyFont="1" applyFill="1" applyBorder="1" applyAlignment="1">
      <alignment horizontal="center" vertical="center"/>
    </xf>
    <xf numFmtId="178" fontId="30" fillId="3" borderId="58" xfId="0" applyNumberFormat="1" applyFont="1" applyFill="1" applyBorder="1" applyAlignment="1">
      <alignment horizontal="center" vertical="center"/>
    </xf>
    <xf numFmtId="178" fontId="30" fillId="3" borderId="65" xfId="0" applyNumberFormat="1" applyFont="1" applyFill="1" applyBorder="1" applyAlignment="1">
      <alignment horizontal="center" vertical="center"/>
    </xf>
    <xf numFmtId="178" fontId="30" fillId="8" borderId="58" xfId="0" applyNumberFormat="1" applyFont="1" applyFill="1" applyBorder="1" applyAlignment="1">
      <alignment horizontal="center" vertical="center"/>
    </xf>
    <xf numFmtId="0" fontId="41" fillId="5" borderId="83" xfId="0" applyFont="1" applyFill="1" applyBorder="1" applyProtection="1">
      <protection locked="0"/>
    </xf>
    <xf numFmtId="14" fontId="8" fillId="5" borderId="84" xfId="0" applyNumberFormat="1" applyFont="1" applyFill="1" applyBorder="1" applyAlignment="1" applyProtection="1">
      <alignment horizontal="center" vertical="center"/>
      <protection locked="0"/>
    </xf>
    <xf numFmtId="14" fontId="8" fillId="5" borderId="85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525"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b val="0"/>
        <i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b val="0"/>
        <i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b val="0"/>
        <i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b val="0"/>
        <i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b val="0"/>
        <i val="0"/>
        <color theme="0" tint="-0.24994659260841701"/>
      </font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strike val="0"/>
        <color theme="0" tint="-0.24994659260841701"/>
      </font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rgb="FFFF0000"/>
      </font>
      <fill>
        <patternFill>
          <bgColor rgb="FFFBE1DD"/>
        </patternFill>
      </fill>
    </dxf>
    <dxf>
      <font>
        <b val="0"/>
        <i val="0"/>
        <color theme="0" tint="-0.24994659260841701"/>
      </font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font>
        <color rgb="FFFF0000"/>
      </font>
      <fill>
        <patternFill>
          <bgColor rgb="FFFBE1DD"/>
        </patternFill>
      </fill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Invisible" pivot="0" table="0" count="0" xr9:uid="{6A5866D7-AA6E-4594-BAC9-8C15DD8FB498}"/>
    <tableStyle name="アドレス帳" pivot="0" count="5" xr9:uid="{5D04849B-AA0E-4F12-B059-EB853CA20224}">
      <tableStyleElement type="wholeTable" dxfId="524"/>
      <tableStyleElement type="headerRow" dxfId="523"/>
      <tableStyleElement type="totalRow" dxfId="522"/>
      <tableStyleElement type="firstRowStripe" dxfId="521"/>
      <tableStyleElement type="secondRowStripe" dxfId="520"/>
    </tableStyle>
  </tableStyles>
  <colors>
    <mruColors>
      <color rgb="FFE1E5EB"/>
      <color rgb="FFFFFEF3"/>
      <color rgb="FFEFF1F5"/>
      <color rgb="FFE8EBF0"/>
      <color rgb="FFFFFFFF"/>
      <color rgb="FFFBE1DD"/>
      <color rgb="FFF9D9D9"/>
      <color rgb="FFFCDBD6"/>
      <color rgb="FFFFF7F7"/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'1月'!#REF!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CC1-46F5-9620-3034FDA1C789}"/>
            </c:ext>
          </c:extLst>
        </c:ser>
        <c:ser>
          <c:idx val="1"/>
          <c:order val="1"/>
          <c:tx>
            <c:strRef>
              <c:f>'1月'!$T$8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'1月'!#REF!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CC1-46F5-9620-3034FDA1C789}"/>
            </c:ext>
          </c:extLst>
        </c:ser>
        <c:ser>
          <c:idx val="2"/>
          <c:order val="2"/>
          <c:tx>
            <c:strRef>
              <c:f>'1月'!$T$9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'1月'!$U$9:$Z$9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'1月'!#REF!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CC1-46F5-9620-3034FDA1C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100"/>
        <c:noMultiLvlLbl val="0"/>
      </c:catAx>
      <c:valAx>
        <c:axId val="750449024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79242104026065"/>
          <c:y val="6.388821456302822E-2"/>
          <c:w val="0.33758239161778686"/>
          <c:h val="6.149679680868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'3月'!$T$10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'3月'!$U$10:$Z$10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1-4866-9AF7-B99539433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'3月'!$T$7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'3月'!$U$7:$Z$7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1-4866-9AF7-B99539433982}"/>
            </c:ext>
          </c:extLst>
        </c:ser>
        <c:ser>
          <c:idx val="1"/>
          <c:order val="1"/>
          <c:tx>
            <c:strRef>
              <c:f>'3月'!$T$8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1F71-4866-9AF7-B99539433982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'3月'!$U$8:$Z$8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71-4866-9AF7-B99539433982}"/>
            </c:ext>
          </c:extLst>
        </c:ser>
        <c:ser>
          <c:idx val="2"/>
          <c:order val="2"/>
          <c:tx>
            <c:strRef>
              <c:f>'3月'!$T$9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'3月'!$U$9:$Z$9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71-4866-9AF7-B99539433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0"/>
          <c:order val="3"/>
          <c:tx>
            <c:strRef>
              <c:f>収支表!$G$3</c:f>
              <c:strCache>
                <c:ptCount val="1"/>
                <c:pt idx="0">
                  <c:v>4月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6-0E36-44C4-BDA3-D27D77FFAD37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8-0E36-44C4-BDA3-D27D77FFAD3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A-0E36-44C4-BDA3-D27D77FFAD3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(収支表!$G$15,収支表!$G$30,収支表!$G$34)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B-0E36-44C4-BDA3-D27D77FFAD3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収支表!$D$3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0E36-44C4-BDA3-D27D77FFAD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0E36-44C4-BDA3-D27D77FFAD3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0E36-44C4-BDA3-D27D77FFAD3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(収支表!$D$15,収支表!$D$30,収支表!$D$34)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0E36-44C4-BDA3-D27D77FFAD37}"/>
                  </c:ext>
                </c:extLst>
              </c15:ser>
            </c15:filteredPieSeries>
            <c15:filteredPieSeries>
              <c15:ser>
                <c:idx val="26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0E36-44C4-BDA3-D27D77FFAD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0E36-44C4-BDA3-D27D77FFAD3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0E36-44C4-BDA3-D27D77FFAD3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0E36-44C4-BDA3-D27D77FFAD37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0E36-44C4-BDA3-D27D77FFAD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0E36-44C4-BDA3-D27D77FFAD3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0E36-44C4-BDA3-D27D77FFAD3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0E36-44C4-BDA3-D27D77FFAD37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0E36-44C4-BDA3-D27D77FFAD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0E36-44C4-BDA3-D27D77FFAD3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0E36-44C4-BDA3-D27D77FFAD3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0E36-44C4-BDA3-D27D77FFAD37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0E36-44C4-BDA3-D27D77FFAD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0E36-44C4-BDA3-D27D77FFAD3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0E36-44C4-BDA3-D27D77FFAD3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0E36-44C4-BDA3-D27D77FFAD37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0E36-44C4-BDA3-D27D77FFAD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0E36-44C4-BDA3-D27D77FFAD3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0E36-44C4-BDA3-D27D77FFAD3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0E36-44C4-BDA3-D27D77FFAD37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0E36-44C4-BDA3-D27D77FFAD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0E36-44C4-BDA3-D27D77FFAD3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0E36-44C4-BDA3-D27D77FFAD3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0E36-44C4-BDA3-D27D77FFAD37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E36-44C4-BDA3-D27D77FFAD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E36-44C4-BDA3-D27D77FFAD3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0E36-44C4-BDA3-D27D77FFAD3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0E36-44C4-BDA3-D27D77FFAD37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0E36-44C4-BDA3-D27D77FFAD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0E36-44C4-BDA3-D27D77FFAD3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0E36-44C4-BDA3-D27D77FFAD3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0E36-44C4-BDA3-D27D77FFAD37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0E36-44C4-BDA3-D27D77FFAD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0E36-44C4-BDA3-D27D77FFAD3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0E36-44C4-BDA3-D27D77FFAD3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0E36-44C4-BDA3-D27D77FFAD37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0E36-44C4-BDA3-D27D77FFAD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0E36-44C4-BDA3-D27D77FFAD3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0E36-44C4-BDA3-D27D77FFAD3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0E36-44C4-BDA3-D27D77FFAD3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'4月'!$T$10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'4月'!$U$6:$Y$6</c:f>
              <c:strCache>
                <c:ptCount val="5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</c:strCache>
            </c:strRef>
          </c:cat>
          <c:val>
            <c:numRef>
              <c:f>'4月'!$U$10:$Y$10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A-4253-874F-4466AB80B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'4月'!$T$7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'4月'!$U$6:$Y$6</c:f>
              <c:strCache>
                <c:ptCount val="5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</c:strCache>
            </c:strRef>
          </c:cat>
          <c:val>
            <c:numRef>
              <c:f>'4月'!$U$7:$Y$7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A-4253-874F-4466AB80B423}"/>
            </c:ext>
          </c:extLst>
        </c:ser>
        <c:ser>
          <c:idx val="1"/>
          <c:order val="1"/>
          <c:tx>
            <c:strRef>
              <c:f>'4月'!$T$8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'4月'!$U$6:$Y$6</c:f>
              <c:strCache>
                <c:ptCount val="5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</c:strCache>
            </c:strRef>
          </c:cat>
          <c:val>
            <c:numRef>
              <c:f>'4月'!$U$8:$Y$8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0A-4253-874F-4466AB80B423}"/>
            </c:ext>
          </c:extLst>
        </c:ser>
        <c:ser>
          <c:idx val="2"/>
          <c:order val="2"/>
          <c:tx>
            <c:strRef>
              <c:f>'4月'!$T$9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'4月'!$U$6:$Y$6</c:f>
              <c:strCache>
                <c:ptCount val="5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</c:strCache>
            </c:strRef>
          </c:cat>
          <c:val>
            <c:numRef>
              <c:f>'4月'!$U$9:$Y$9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0A-4253-874F-4466AB80B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1"/>
          <c:order val="4"/>
          <c:tx>
            <c:strRef>
              <c:f>収支表!$H$3</c:f>
              <c:strCache>
                <c:ptCount val="1"/>
                <c:pt idx="0">
                  <c:v>5月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D-2AED-4978-8301-B97740392F9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F-2AED-4978-8301-B97740392F9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1-2AED-4978-8301-B97740392F9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(収支表!$H$15,収支表!$H$30,収支表!$H$34)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22-2AED-4978-8301-B97740392F9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収支表!$D$3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2AED-4978-8301-B97740392F9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2AED-4978-8301-B97740392F9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2AED-4978-8301-B97740392F9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(収支表!$D$15,収支表!$D$30,収支表!$D$34)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AED-4978-8301-B97740392F92}"/>
                  </c:ext>
                </c:extLst>
              </c15:ser>
            </c15:filteredPieSeries>
            <c15:filteredPieSeries>
              <c15:ser>
                <c:idx val="26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2AED-4978-8301-B97740392F9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2AED-4978-8301-B97740392F9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2AED-4978-8301-B97740392F9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AED-4978-8301-B97740392F92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2AED-4978-8301-B97740392F9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2AED-4978-8301-B97740392F9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2AED-4978-8301-B97740392F9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2AED-4978-8301-B97740392F92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2AED-4978-8301-B97740392F9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2AED-4978-8301-B97740392F9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2AED-4978-8301-B97740392F9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2AED-4978-8301-B97740392F92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2AED-4978-8301-B97740392F9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2AED-4978-8301-B97740392F9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2AED-4978-8301-B97740392F9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2AED-4978-8301-B97740392F92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2AED-4978-8301-B97740392F9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2AED-4978-8301-B97740392F9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2AED-4978-8301-B97740392F9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2AED-4978-8301-B97740392F92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2AED-4978-8301-B97740392F9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2AED-4978-8301-B97740392F9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2AED-4978-8301-B97740392F9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2AED-4978-8301-B97740392F92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2AED-4978-8301-B97740392F9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2AED-4978-8301-B97740392F9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2AED-4978-8301-B97740392F9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2AED-4978-8301-B97740392F92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2AED-4978-8301-B97740392F9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2AED-4978-8301-B97740392F9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2AED-4978-8301-B97740392F9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2AED-4978-8301-B97740392F92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2AED-4978-8301-B97740392F9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2AED-4978-8301-B97740392F9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2AED-4978-8301-B97740392F9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2AED-4978-8301-B97740392F92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2AED-4978-8301-B97740392F9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2AED-4978-8301-B97740392F9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2AED-4978-8301-B97740392F9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2AED-4978-8301-B97740392F9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'5月'!$T$10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'5月'!$U$10:$Z$10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7-4A0B-BB52-8DAD2E2F1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'5月'!$T$7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'5月'!$U$7:$Z$7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7-4A0B-BB52-8DAD2E2F14D7}"/>
            </c:ext>
          </c:extLst>
        </c:ser>
        <c:ser>
          <c:idx val="1"/>
          <c:order val="1"/>
          <c:tx>
            <c:strRef>
              <c:f>'5月'!$T$8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8A57-4A0B-BB52-8DAD2E2F14D7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'5月'!$U$8:$Z$8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57-4A0B-BB52-8DAD2E2F14D7}"/>
            </c:ext>
          </c:extLst>
        </c:ser>
        <c:ser>
          <c:idx val="2"/>
          <c:order val="2"/>
          <c:tx>
            <c:strRef>
              <c:f>'5月'!$T$9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'5月'!$U$9:$Z$9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57-4A0B-BB52-8DAD2E2F1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2"/>
          <c:order val="5"/>
          <c:tx>
            <c:strRef>
              <c:f>収支表!$I$3</c:f>
              <c:strCache>
                <c:ptCount val="1"/>
                <c:pt idx="0">
                  <c:v>6月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4-D298-46B5-AB0A-4C6D30893FD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6-D298-46B5-AB0A-4C6D30893FD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8-D298-46B5-AB0A-4C6D30893FD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(収支表!$I$15,収支表!$I$30,収支表!$I$34)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29-D298-46B5-AB0A-4C6D30893FD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収支表!$D$3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D298-46B5-AB0A-4C6D30893F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D298-46B5-AB0A-4C6D30893FD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D298-46B5-AB0A-4C6D30893FD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(収支表!$D$15,収支表!$D$30,収支表!$D$34)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D298-46B5-AB0A-4C6D30893FD2}"/>
                  </c:ext>
                </c:extLst>
              </c15:ser>
            </c15:filteredPieSeries>
            <c15:filteredPieSeries>
              <c15:ser>
                <c:idx val="26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D298-46B5-AB0A-4C6D30893F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D298-46B5-AB0A-4C6D30893FD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D298-46B5-AB0A-4C6D30893FD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D298-46B5-AB0A-4C6D30893FD2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D298-46B5-AB0A-4C6D30893F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298-46B5-AB0A-4C6D30893FD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298-46B5-AB0A-4C6D30893FD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D298-46B5-AB0A-4C6D30893FD2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D298-46B5-AB0A-4C6D30893F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D298-46B5-AB0A-4C6D30893FD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D298-46B5-AB0A-4C6D30893FD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D298-46B5-AB0A-4C6D30893FD2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298-46B5-AB0A-4C6D30893F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298-46B5-AB0A-4C6D30893FD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298-46B5-AB0A-4C6D30893FD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D298-46B5-AB0A-4C6D30893FD2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D298-46B5-AB0A-4C6D30893F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D298-46B5-AB0A-4C6D30893FD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D298-46B5-AB0A-4C6D30893FD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D298-46B5-AB0A-4C6D30893FD2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D298-46B5-AB0A-4C6D30893F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D298-46B5-AB0A-4C6D30893FD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D298-46B5-AB0A-4C6D30893FD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D298-46B5-AB0A-4C6D30893FD2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D298-46B5-AB0A-4C6D30893F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D298-46B5-AB0A-4C6D30893FD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D298-46B5-AB0A-4C6D30893FD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D298-46B5-AB0A-4C6D30893FD2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D298-46B5-AB0A-4C6D30893F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D298-46B5-AB0A-4C6D30893FD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D298-46B5-AB0A-4C6D30893FD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D298-46B5-AB0A-4C6D30893FD2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D298-46B5-AB0A-4C6D30893F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D298-46B5-AB0A-4C6D30893FD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D298-46B5-AB0A-4C6D30893FD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D298-46B5-AB0A-4C6D30893FD2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D298-46B5-AB0A-4C6D30893FD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D298-46B5-AB0A-4C6D30893FD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D298-46B5-AB0A-4C6D30893FD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D298-46B5-AB0A-4C6D30893FD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'6月'!$T$10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'6月'!$U$10:$Z$10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D-462D-97C5-253A99B64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'6月'!$T$7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'6月'!$U$7:$Z$7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D-462D-97C5-253A99B6424C}"/>
            </c:ext>
          </c:extLst>
        </c:ser>
        <c:ser>
          <c:idx val="1"/>
          <c:order val="1"/>
          <c:tx>
            <c:strRef>
              <c:f>'6月'!$T$8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5D7D-462D-97C5-253A99B6424C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'6月'!$U$8:$Z$8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7D-462D-97C5-253A99B6424C}"/>
            </c:ext>
          </c:extLst>
        </c:ser>
        <c:ser>
          <c:idx val="2"/>
          <c:order val="2"/>
          <c:tx>
            <c:strRef>
              <c:f>'6月'!$T$9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'6月'!$U$9:$Z$9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7D-462D-97C5-253A99B64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3"/>
          <c:order val="6"/>
          <c:tx>
            <c:strRef>
              <c:f>収支表!$J$3</c:f>
              <c:strCache>
                <c:ptCount val="1"/>
                <c:pt idx="0">
                  <c:v>7月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B-5436-4BE5-B6A6-EE5223075216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D-5436-4BE5-B6A6-EE522307521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F-5436-4BE5-B6A6-EE522307521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(収支表!$J$15,収支表!$J$30,収支表!$J$34)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30-5436-4BE5-B6A6-EE52230752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収支表!$D$3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5436-4BE5-B6A6-EE522307521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5436-4BE5-B6A6-EE522307521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5436-4BE5-B6A6-EE5223075216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(収支表!$D$15,収支表!$D$30,収支表!$D$34)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436-4BE5-B6A6-EE5223075216}"/>
                  </c:ext>
                </c:extLst>
              </c15:ser>
            </c15:filteredPieSeries>
            <c15:filteredPieSeries>
              <c15:ser>
                <c:idx val="26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5436-4BE5-B6A6-EE522307521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5436-4BE5-B6A6-EE522307521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5436-4BE5-B6A6-EE5223075216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436-4BE5-B6A6-EE5223075216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5436-4BE5-B6A6-EE522307521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5436-4BE5-B6A6-EE522307521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5436-4BE5-B6A6-EE5223075216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436-4BE5-B6A6-EE5223075216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5436-4BE5-B6A6-EE522307521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5436-4BE5-B6A6-EE522307521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5436-4BE5-B6A6-EE5223075216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436-4BE5-B6A6-EE5223075216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436-4BE5-B6A6-EE522307521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436-4BE5-B6A6-EE522307521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436-4BE5-B6A6-EE5223075216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5436-4BE5-B6A6-EE5223075216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5436-4BE5-B6A6-EE522307521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5436-4BE5-B6A6-EE522307521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5436-4BE5-B6A6-EE5223075216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5436-4BE5-B6A6-EE5223075216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5436-4BE5-B6A6-EE522307521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5436-4BE5-B6A6-EE522307521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5436-4BE5-B6A6-EE5223075216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5436-4BE5-B6A6-EE5223075216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5436-4BE5-B6A6-EE522307521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5436-4BE5-B6A6-EE522307521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5436-4BE5-B6A6-EE5223075216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5436-4BE5-B6A6-EE5223075216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5436-4BE5-B6A6-EE522307521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5436-4BE5-B6A6-EE522307521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5436-4BE5-B6A6-EE5223075216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5436-4BE5-B6A6-EE5223075216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5436-4BE5-B6A6-EE522307521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5436-4BE5-B6A6-EE522307521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5436-4BE5-B6A6-EE5223075216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5436-4BE5-B6A6-EE5223075216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5436-4BE5-B6A6-EE522307521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5436-4BE5-B6A6-EE522307521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5436-4BE5-B6A6-EE5223075216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5436-4BE5-B6A6-EE522307521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'7月'!$T$10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'7月'!$U$10:$Z$10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E-40D8-BB4C-7824DEA4C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'7月'!$T$7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'7月'!$U$7:$Z$7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E-40D8-BB4C-7824DEA4CFAA}"/>
            </c:ext>
          </c:extLst>
        </c:ser>
        <c:ser>
          <c:idx val="1"/>
          <c:order val="1"/>
          <c:tx>
            <c:strRef>
              <c:f>'7月'!$T$8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6C4E-40D8-BB4C-7824DEA4CFAA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'7月'!$U$8:$Z$8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4E-40D8-BB4C-7824DEA4CFAA}"/>
            </c:ext>
          </c:extLst>
        </c:ser>
        <c:ser>
          <c:idx val="2"/>
          <c:order val="2"/>
          <c:tx>
            <c:strRef>
              <c:f>'7月'!$T$9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'7月'!$U$9:$Z$9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4E-40D8-BB4C-7824DEA4C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4"/>
          <c:order val="7"/>
          <c:tx>
            <c:strRef>
              <c:f>収支表!$K$3</c:f>
              <c:strCache>
                <c:ptCount val="1"/>
                <c:pt idx="0">
                  <c:v>8月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2-0F35-43C4-9BDA-7620E2FA95EE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4-0F35-43C4-9BDA-7620E2FA95E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6-0F35-43C4-9BDA-7620E2FA95E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(収支表!$K$15,収支表!$K$30,収支表!$K$34)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37-0F35-43C4-9BDA-7620E2FA95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収支表!$D$3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0F35-43C4-9BDA-7620E2FA95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0F35-43C4-9BDA-7620E2FA95E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0F35-43C4-9BDA-7620E2FA95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(収支表!$D$15,収支表!$D$30,収支表!$D$34)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0F35-43C4-9BDA-7620E2FA95EE}"/>
                  </c:ext>
                </c:extLst>
              </c15:ser>
            </c15:filteredPieSeries>
            <c15:filteredPieSeries>
              <c15:ser>
                <c:idx val="26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0F35-43C4-9BDA-7620E2FA95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0F35-43C4-9BDA-7620E2FA95E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0F35-43C4-9BDA-7620E2FA95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0F35-43C4-9BDA-7620E2FA95EE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0F35-43C4-9BDA-7620E2FA95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0F35-43C4-9BDA-7620E2FA95E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0F35-43C4-9BDA-7620E2FA95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0F35-43C4-9BDA-7620E2FA95EE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0F35-43C4-9BDA-7620E2FA95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0F35-43C4-9BDA-7620E2FA95E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0F35-43C4-9BDA-7620E2FA95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0F35-43C4-9BDA-7620E2FA95EE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0F35-43C4-9BDA-7620E2FA95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0F35-43C4-9BDA-7620E2FA95E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0F35-43C4-9BDA-7620E2FA95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0F35-43C4-9BDA-7620E2FA95EE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0F35-43C4-9BDA-7620E2FA95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0F35-43C4-9BDA-7620E2FA95E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0F35-43C4-9BDA-7620E2FA95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0F35-43C4-9BDA-7620E2FA95EE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0F35-43C4-9BDA-7620E2FA95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0F35-43C4-9BDA-7620E2FA95E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0F35-43C4-9BDA-7620E2FA95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0F35-43C4-9BDA-7620E2FA95EE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F35-43C4-9BDA-7620E2FA95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F35-43C4-9BDA-7620E2FA95E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0F35-43C4-9BDA-7620E2FA95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0F35-43C4-9BDA-7620E2FA95EE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0F35-43C4-9BDA-7620E2FA95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0F35-43C4-9BDA-7620E2FA95E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0F35-43C4-9BDA-7620E2FA95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0F35-43C4-9BDA-7620E2FA95EE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0F35-43C4-9BDA-7620E2FA95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0F35-43C4-9BDA-7620E2FA95E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0F35-43C4-9BDA-7620E2FA95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0F35-43C4-9BDA-7620E2FA95EE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0F35-43C4-9BDA-7620E2FA95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0F35-43C4-9BDA-7620E2FA95E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0F35-43C4-9BDA-7620E2FA95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0F35-43C4-9BDA-7620E2FA95EE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11"/>
          <c:order val="0"/>
          <c:tx>
            <c:strRef>
              <c:f>収支表!$D$3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C2-46BC-A844-193051A31D4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C2-46BC-A844-193051A31D4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C2-46BC-A844-193051A31D4A}"/>
              </c:ext>
            </c:extLst>
          </c:dPt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(収支表!$D$15,収支表!$D$30,収支表!$D$34)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C2-46BC-A844-193051A31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6"/>
                <c:order val="1"/>
                <c:tx>
                  <c:strRef>
                    <c:extLst>
                      <c:ext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35C2-46BC-A844-193051A31D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35C2-46BC-A844-193051A31D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35C2-46BC-A844-193051A31D4A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35C2-46BC-A844-193051A31D4A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35C2-46BC-A844-193051A31D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5C2-46BC-A844-193051A31D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5C2-46BC-A844-193051A31D4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35C2-46BC-A844-193051A31D4A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35C2-46BC-A844-193051A31D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35C2-46BC-A844-193051A31D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35C2-46BC-A844-193051A31D4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35C2-46BC-A844-193051A31D4A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5C2-46BC-A844-193051A31D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5C2-46BC-A844-193051A31D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5C2-46BC-A844-193051A31D4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35C2-46BC-A844-193051A31D4A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35C2-46BC-A844-193051A31D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35C2-46BC-A844-193051A31D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35C2-46BC-A844-193051A31D4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35C2-46BC-A844-193051A31D4A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35C2-46BC-A844-193051A31D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35C2-46BC-A844-193051A31D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35C2-46BC-A844-193051A31D4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35C2-46BC-A844-193051A31D4A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35C2-46BC-A844-193051A31D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35C2-46BC-A844-193051A31D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35C2-46BC-A844-193051A31D4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35C2-46BC-A844-193051A31D4A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35C2-46BC-A844-193051A31D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35C2-46BC-A844-193051A31D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35C2-46BC-A844-193051A31D4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35C2-46BC-A844-193051A31D4A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35C2-46BC-A844-193051A31D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35C2-46BC-A844-193051A31D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35C2-46BC-A844-193051A31D4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35C2-46BC-A844-193051A31D4A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35C2-46BC-A844-193051A31D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35C2-46BC-A844-193051A31D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35C2-46BC-A844-193051A31D4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35C2-46BC-A844-193051A31D4A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35C2-46BC-A844-193051A31D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35C2-46BC-A844-193051A31D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35C2-46BC-A844-193051A31D4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35C2-46BC-A844-193051A31D4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001181102362204"/>
          <c:y val="4.2244823563721161E-2"/>
          <c:w val="0.518865266841644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'8月'!$T$10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'8月'!$U$6:$Z$6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'8月'!$U$10:$Z$10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5-4850-B6E0-15951E2CD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'8月'!$T$7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'8月'!$U$6:$Z$6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'8月'!$U$7:$Z$7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A5-4850-B6E0-15951E2CD616}"/>
            </c:ext>
          </c:extLst>
        </c:ser>
        <c:ser>
          <c:idx val="1"/>
          <c:order val="1"/>
          <c:tx>
            <c:strRef>
              <c:f>'8月'!$T$8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2CA5-4850-B6E0-15951E2CD616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'8月'!$U$6:$Z$6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'8月'!$U$8:$Z$8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A5-4850-B6E0-15951E2CD616}"/>
            </c:ext>
          </c:extLst>
        </c:ser>
        <c:ser>
          <c:idx val="2"/>
          <c:order val="2"/>
          <c:tx>
            <c:strRef>
              <c:f>'8月'!$T$9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'8月'!$U$6:$Z$6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'8月'!$U$9:$Z$9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A5-4850-B6E0-15951E2CD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5"/>
          <c:order val="8"/>
          <c:tx>
            <c:strRef>
              <c:f>収支表!$L$3</c:f>
              <c:strCache>
                <c:ptCount val="1"/>
                <c:pt idx="0">
                  <c:v>9月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9-2C63-43AB-A707-9043AEE3A28B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B-2C63-43AB-A707-9043AEE3A28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D-2C63-43AB-A707-9043AEE3A28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(収支表!$L$15,収支表!$L$30,収支表!$L$34)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3E-2C63-43AB-A707-9043AEE3A2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収支表!$D$3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2C63-43AB-A707-9043AEE3A2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2C63-43AB-A707-9043AEE3A2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2C63-43AB-A707-9043AEE3A28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(収支表!$D$15,収支表!$D$30,収支表!$D$34)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C63-43AB-A707-9043AEE3A28B}"/>
                  </c:ext>
                </c:extLst>
              </c15:ser>
            </c15:filteredPieSeries>
            <c15:filteredPieSeries>
              <c15:ser>
                <c:idx val="26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2C63-43AB-A707-9043AEE3A2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2C63-43AB-A707-9043AEE3A2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2C63-43AB-A707-9043AEE3A28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C63-43AB-A707-9043AEE3A28B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2C63-43AB-A707-9043AEE3A2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2C63-43AB-A707-9043AEE3A2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2C63-43AB-A707-9043AEE3A28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2C63-43AB-A707-9043AEE3A28B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2C63-43AB-A707-9043AEE3A2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2C63-43AB-A707-9043AEE3A2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2C63-43AB-A707-9043AEE3A28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2C63-43AB-A707-9043AEE3A28B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2C63-43AB-A707-9043AEE3A2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2C63-43AB-A707-9043AEE3A2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2C63-43AB-A707-9043AEE3A28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2C63-43AB-A707-9043AEE3A28B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2C63-43AB-A707-9043AEE3A2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2C63-43AB-A707-9043AEE3A2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2C63-43AB-A707-9043AEE3A28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2C63-43AB-A707-9043AEE3A28B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2C63-43AB-A707-9043AEE3A2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2C63-43AB-A707-9043AEE3A2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2C63-43AB-A707-9043AEE3A28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2C63-43AB-A707-9043AEE3A28B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2C63-43AB-A707-9043AEE3A2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2C63-43AB-A707-9043AEE3A2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2C63-43AB-A707-9043AEE3A28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2C63-43AB-A707-9043AEE3A28B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2C63-43AB-A707-9043AEE3A2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2C63-43AB-A707-9043AEE3A2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2C63-43AB-A707-9043AEE3A28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2C63-43AB-A707-9043AEE3A28B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2C63-43AB-A707-9043AEE3A2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2C63-43AB-A707-9043AEE3A2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2C63-43AB-A707-9043AEE3A28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2C63-43AB-A707-9043AEE3A28B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2C63-43AB-A707-9043AEE3A2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2C63-43AB-A707-9043AEE3A2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2C63-43AB-A707-9043AEE3A28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2C63-43AB-A707-9043AEE3A28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'9月'!$T$10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'9月'!$U$6:$Z$6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'9月'!$U$10:$Z$10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D-4EDA-951A-62E1DF50C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'9月'!$T$7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'9月'!$U$6:$Z$6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'9月'!$U$7:$Z$7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D-4EDA-951A-62E1DF50C9C4}"/>
            </c:ext>
          </c:extLst>
        </c:ser>
        <c:ser>
          <c:idx val="1"/>
          <c:order val="1"/>
          <c:tx>
            <c:strRef>
              <c:f>'9月'!$T$8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57AD-4EDA-951A-62E1DF50C9C4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'9月'!$U$6:$Z$6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'9月'!$U$8:$Z$8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AD-4EDA-951A-62E1DF50C9C4}"/>
            </c:ext>
          </c:extLst>
        </c:ser>
        <c:ser>
          <c:idx val="2"/>
          <c:order val="2"/>
          <c:tx>
            <c:strRef>
              <c:f>'9月'!$T$9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'9月'!$U$6:$Z$6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'9月'!$U$9:$Z$9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AD-4EDA-951A-62E1DF50C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6"/>
          <c:order val="9"/>
          <c:tx>
            <c:strRef>
              <c:f>収支表!$M$3</c:f>
              <c:strCache>
                <c:ptCount val="1"/>
                <c:pt idx="0">
                  <c:v>10月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0-AC9A-4DA0-BF2F-CCFD94C8617B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2-AC9A-4DA0-BF2F-CCFD94C8617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4-AC9A-4DA0-BF2F-CCFD94C8617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(収支表!$M$15,収支表!$M$30,収支表!$M$34)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45-AC9A-4DA0-BF2F-CCFD94C8617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収支表!$D$3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AC9A-4DA0-BF2F-CCFD94C8617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AC9A-4DA0-BF2F-CCFD94C8617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AC9A-4DA0-BF2F-CCFD94C8617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(収支表!$D$15,収支表!$D$30,収支表!$D$34)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C9A-4DA0-BF2F-CCFD94C8617B}"/>
                  </c:ext>
                </c:extLst>
              </c15:ser>
            </c15:filteredPieSeries>
            <c15:filteredPieSeries>
              <c15:ser>
                <c:idx val="26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AC9A-4DA0-BF2F-CCFD94C8617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AC9A-4DA0-BF2F-CCFD94C8617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AC9A-4DA0-BF2F-CCFD94C8617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C9A-4DA0-BF2F-CCFD94C8617B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AC9A-4DA0-BF2F-CCFD94C8617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AC9A-4DA0-BF2F-CCFD94C8617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AC9A-4DA0-BF2F-CCFD94C8617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AC9A-4DA0-BF2F-CCFD94C8617B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AC9A-4DA0-BF2F-CCFD94C8617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AC9A-4DA0-BF2F-CCFD94C8617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AC9A-4DA0-BF2F-CCFD94C8617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AC9A-4DA0-BF2F-CCFD94C8617B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AC9A-4DA0-BF2F-CCFD94C8617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AC9A-4DA0-BF2F-CCFD94C8617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AC9A-4DA0-BF2F-CCFD94C8617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AC9A-4DA0-BF2F-CCFD94C8617B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AC9A-4DA0-BF2F-CCFD94C8617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AC9A-4DA0-BF2F-CCFD94C8617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AC9A-4DA0-BF2F-CCFD94C8617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AC9A-4DA0-BF2F-CCFD94C8617B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C9A-4DA0-BF2F-CCFD94C8617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AC9A-4DA0-BF2F-CCFD94C8617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AC9A-4DA0-BF2F-CCFD94C8617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AC9A-4DA0-BF2F-CCFD94C8617B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AC9A-4DA0-BF2F-CCFD94C8617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AC9A-4DA0-BF2F-CCFD94C8617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AC9A-4DA0-BF2F-CCFD94C8617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AC9A-4DA0-BF2F-CCFD94C8617B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C9A-4DA0-BF2F-CCFD94C8617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AC9A-4DA0-BF2F-CCFD94C8617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AC9A-4DA0-BF2F-CCFD94C8617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AC9A-4DA0-BF2F-CCFD94C8617B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AC9A-4DA0-BF2F-CCFD94C8617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AC9A-4DA0-BF2F-CCFD94C8617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AC9A-4DA0-BF2F-CCFD94C8617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AC9A-4DA0-BF2F-CCFD94C8617B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AC9A-4DA0-BF2F-CCFD94C8617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AC9A-4DA0-BF2F-CCFD94C8617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AC9A-4DA0-BF2F-CCFD94C8617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AC9A-4DA0-BF2F-CCFD94C8617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'10月'!$T$10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'10月'!$U$10:$Z$10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E-4094-B62F-FB6164770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'10月'!$T$7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'10月'!$U$7:$Z$7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2E-4094-B62F-FB616477071E}"/>
            </c:ext>
          </c:extLst>
        </c:ser>
        <c:ser>
          <c:idx val="1"/>
          <c:order val="1"/>
          <c:tx>
            <c:strRef>
              <c:f>'10月'!$T$8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B82E-4094-B62F-FB616477071E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'10月'!$U$8:$Z$8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2E-4094-B62F-FB616477071E}"/>
            </c:ext>
          </c:extLst>
        </c:ser>
        <c:ser>
          <c:idx val="2"/>
          <c:order val="2"/>
          <c:tx>
            <c:strRef>
              <c:f>'10月'!$T$9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'10月'!$U$9:$Z$9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2E-4094-B62F-FB6164770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7"/>
          <c:order val="10"/>
          <c:tx>
            <c:strRef>
              <c:f>収支表!$N$3</c:f>
              <c:strCache>
                <c:ptCount val="1"/>
                <c:pt idx="0">
                  <c:v>11月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7-0CFE-41D6-936F-ACB60D93B40C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9-0CFE-41D6-936F-ACB60D93B40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B-0CFE-41D6-936F-ACB60D93B40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(収支表!$N$15,収支表!$N$30,収支表!$N$34)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4C-0CFE-41D6-936F-ACB60D93B4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収支表!$D$3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0CFE-41D6-936F-ACB60D93B40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0CFE-41D6-936F-ACB60D93B40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0CFE-41D6-936F-ACB60D93B40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(収支表!$D$15,収支表!$D$30,収支表!$D$34)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0CFE-41D6-936F-ACB60D93B40C}"/>
                  </c:ext>
                </c:extLst>
              </c15:ser>
            </c15:filteredPieSeries>
            <c15:filteredPieSeries>
              <c15:ser>
                <c:idx val="26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0CFE-41D6-936F-ACB60D93B40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0CFE-41D6-936F-ACB60D93B40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0CFE-41D6-936F-ACB60D93B40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0CFE-41D6-936F-ACB60D93B40C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0CFE-41D6-936F-ACB60D93B40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0CFE-41D6-936F-ACB60D93B40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0CFE-41D6-936F-ACB60D93B40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0CFE-41D6-936F-ACB60D93B40C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0CFE-41D6-936F-ACB60D93B40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0CFE-41D6-936F-ACB60D93B40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0CFE-41D6-936F-ACB60D93B40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0CFE-41D6-936F-ACB60D93B40C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0CFE-41D6-936F-ACB60D93B40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0CFE-41D6-936F-ACB60D93B40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0CFE-41D6-936F-ACB60D93B40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0CFE-41D6-936F-ACB60D93B40C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0CFE-41D6-936F-ACB60D93B40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0CFE-41D6-936F-ACB60D93B40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0CFE-41D6-936F-ACB60D93B40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0CFE-41D6-936F-ACB60D93B40C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0CFE-41D6-936F-ACB60D93B40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0CFE-41D6-936F-ACB60D93B40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0CFE-41D6-936F-ACB60D93B40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0CFE-41D6-936F-ACB60D93B40C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0CFE-41D6-936F-ACB60D93B40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0CFE-41D6-936F-ACB60D93B40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0CFE-41D6-936F-ACB60D93B40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0CFE-41D6-936F-ACB60D93B40C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CFE-41D6-936F-ACB60D93B40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CFE-41D6-936F-ACB60D93B40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0CFE-41D6-936F-ACB60D93B40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0CFE-41D6-936F-ACB60D93B40C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0CFE-41D6-936F-ACB60D93B40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0CFE-41D6-936F-ACB60D93B40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0CFE-41D6-936F-ACB60D93B40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0CFE-41D6-936F-ACB60D93B40C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0CFE-41D6-936F-ACB60D93B40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0CFE-41D6-936F-ACB60D93B40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0CFE-41D6-936F-ACB60D93B40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0CFE-41D6-936F-ACB60D93B40C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'11月'!$T$10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'11月'!$U$6:$Z$6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'11月'!$U$10:$Z$10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E-482D-AFFC-D0C98BF16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'11月'!$T$7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'11月'!$U$6:$Z$6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'11月'!$U$7:$Z$7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E-482D-AFFC-D0C98BF16046}"/>
            </c:ext>
          </c:extLst>
        </c:ser>
        <c:ser>
          <c:idx val="1"/>
          <c:order val="1"/>
          <c:tx>
            <c:strRef>
              <c:f>'11月'!$T$8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59EE-482D-AFFC-D0C98BF16046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'11月'!$U$6:$Z$6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'11月'!$U$8:$Z$8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EE-482D-AFFC-D0C98BF16046}"/>
            </c:ext>
          </c:extLst>
        </c:ser>
        <c:ser>
          <c:idx val="2"/>
          <c:order val="2"/>
          <c:tx>
            <c:strRef>
              <c:f>'11月'!$T$9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'11月'!$U$6:$Z$6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'11月'!$U$9:$Z$9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EE-482D-AFFC-D0C98BF16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8"/>
          <c:order val="11"/>
          <c:tx>
            <c:strRef>
              <c:f>収支表!$O$3</c:f>
              <c:strCache>
                <c:ptCount val="1"/>
                <c:pt idx="0">
                  <c:v>12月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E-1D06-4A06-B57A-D59FA1ACC1BA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0-1D06-4A06-B57A-D59FA1ACC1B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2-1D06-4A06-B57A-D59FA1ACC1B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(収支表!$O$15,収支表!$O$30,収支表!$O$34)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53-1D06-4A06-B57A-D59FA1ACC1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収支表!$D$3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1D06-4A06-B57A-D59FA1ACC1B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1D06-4A06-B57A-D59FA1ACC1B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1D06-4A06-B57A-D59FA1ACC1B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(収支表!$D$15,収支表!$D$30,収支表!$D$34)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D06-4A06-B57A-D59FA1ACC1BA}"/>
                  </c:ext>
                </c:extLst>
              </c15:ser>
            </c15:filteredPieSeries>
            <c15:filteredPieSeries>
              <c15:ser>
                <c:idx val="26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1D06-4A06-B57A-D59FA1ACC1B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1D06-4A06-B57A-D59FA1ACC1B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1D06-4A06-B57A-D59FA1ACC1B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D06-4A06-B57A-D59FA1ACC1BA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1D06-4A06-B57A-D59FA1ACC1B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1D06-4A06-B57A-D59FA1ACC1B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1D06-4A06-B57A-D59FA1ACC1B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1D06-4A06-B57A-D59FA1ACC1BA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1D06-4A06-B57A-D59FA1ACC1B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1D06-4A06-B57A-D59FA1ACC1B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1D06-4A06-B57A-D59FA1ACC1B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1D06-4A06-B57A-D59FA1ACC1BA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D06-4A06-B57A-D59FA1ACC1B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1D06-4A06-B57A-D59FA1ACC1B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1D06-4A06-B57A-D59FA1ACC1B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1D06-4A06-B57A-D59FA1ACC1BA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1D06-4A06-B57A-D59FA1ACC1B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1D06-4A06-B57A-D59FA1ACC1B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1D06-4A06-B57A-D59FA1ACC1B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1D06-4A06-B57A-D59FA1ACC1BA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1D06-4A06-B57A-D59FA1ACC1B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1D06-4A06-B57A-D59FA1ACC1B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1D06-4A06-B57A-D59FA1ACC1B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1D06-4A06-B57A-D59FA1ACC1BA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1D06-4A06-B57A-D59FA1ACC1B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1D06-4A06-B57A-D59FA1ACC1B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1D06-4A06-B57A-D59FA1ACC1B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1D06-4A06-B57A-D59FA1ACC1BA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1D06-4A06-B57A-D59FA1ACC1B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1D06-4A06-B57A-D59FA1ACC1B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1D06-4A06-B57A-D59FA1ACC1B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1D06-4A06-B57A-D59FA1ACC1BA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1D06-4A06-B57A-D59FA1ACC1B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1D06-4A06-B57A-D59FA1ACC1B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1D06-4A06-B57A-D59FA1ACC1B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1D06-4A06-B57A-D59FA1ACC1BA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1D06-4A06-B57A-D59FA1ACC1B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1D06-4A06-B57A-D59FA1ACC1B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1D06-4A06-B57A-D59FA1ACC1B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1D06-4A06-B57A-D59FA1ACC1B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'12月'!$T$10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'12月'!$U$6:$Z$6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'12月'!$U$10:$Z$10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5-4123-8F2F-AB401A972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'12月'!$T$7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'12月'!$U$6:$Z$6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'12月'!$U$7:$Z$7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5-4123-8F2F-AB401A9721E4}"/>
            </c:ext>
          </c:extLst>
        </c:ser>
        <c:ser>
          <c:idx val="1"/>
          <c:order val="1"/>
          <c:tx>
            <c:strRef>
              <c:f>'12月'!$T$8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EB15-4123-8F2F-AB401A9721E4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'12月'!$U$6:$Z$6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'12月'!$U$8:$Z$8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15-4123-8F2F-AB401A9721E4}"/>
            </c:ext>
          </c:extLst>
        </c:ser>
        <c:ser>
          <c:idx val="2"/>
          <c:order val="2"/>
          <c:tx>
            <c:strRef>
              <c:f>'12月'!$T$9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'12月'!$U$6:$Z$6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'12月'!$U$9:$Z$9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15-4123-8F2F-AB401A972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収支推移表</a:t>
            </a:r>
            <a:endParaRPr lang="en-US" altLang="ja-JP"/>
          </a:p>
        </c:rich>
      </c:tx>
      <c:layout>
        <c:manualLayout>
          <c:xMode val="edge"/>
          <c:yMode val="edge"/>
          <c:x val="8.1847420318011833E-3"/>
          <c:y val="4.99248273577453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477361164759785E-2"/>
          <c:y val="0.10148520755293937"/>
          <c:w val="0.89034696783458478"/>
          <c:h val="0.7516815233001534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収支表!$C$15</c:f>
              <c:strCache>
                <c:ptCount val="1"/>
                <c:pt idx="0">
                  <c:v>貯蓄合計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収支表!$D$15:$O$15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F-4364-BE01-0B1F2260AAF4}"/>
            </c:ext>
          </c:extLst>
        </c:ser>
        <c:ser>
          <c:idx val="4"/>
          <c:order val="2"/>
          <c:tx>
            <c:strRef>
              <c:f>収支表!$C$30</c:f>
              <c:strCache>
                <c:ptCount val="1"/>
                <c:pt idx="0">
                  <c:v>固定費合計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収支表!$D$30:$O$30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EF-4364-BE01-0B1F2260AAF4}"/>
            </c:ext>
          </c:extLst>
        </c:ser>
        <c:ser>
          <c:idx val="85"/>
          <c:order val="3"/>
          <c:tx>
            <c:strRef>
              <c:f>収支表!$C$34</c:f>
              <c:strCache>
                <c:ptCount val="1"/>
                <c:pt idx="0">
                  <c:v>変動費合計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収支表!$D$3:$O$3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  <c:extLst/>
            </c:strRef>
          </c:cat>
          <c:val>
            <c:numRef>
              <c:f>収支表!$D$34:$O$34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57-5CE6-4248-89E9-F0975B9AE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39600"/>
        <c:axId val="759946816"/>
      </c:barChart>
      <c:lineChart>
        <c:grouping val="standard"/>
        <c:varyColors val="0"/>
        <c:ser>
          <c:idx val="21"/>
          <c:order val="0"/>
          <c:tx>
            <c:strRef>
              <c:f>収支表!$C$9</c:f>
              <c:strCache>
                <c:ptCount val="1"/>
                <c:pt idx="0">
                  <c:v>収入合計</c:v>
                </c:pt>
              </c:strCache>
            </c:strRef>
          </c:tx>
          <c:spPr>
            <a:ln w="571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収支表!$D$3:$O$3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  <c:extLst/>
            </c:strRef>
          </c:cat>
          <c:val>
            <c:numRef>
              <c:f>収支表!$D$9:$O$9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  <c:extLst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9-5CE6-4248-89E9-F0975B9AE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939600"/>
        <c:axId val="759946816"/>
      </c:lineChart>
      <c:catAx>
        <c:axId val="75993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946816"/>
        <c:crosses val="autoZero"/>
        <c:auto val="1"/>
        <c:lblAlgn val="ctr"/>
        <c:lblOffset val="100"/>
        <c:noMultiLvlLbl val="0"/>
      </c:catAx>
      <c:valAx>
        <c:axId val="7599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&quot;¥&quot;#,##0_);[Red]\(&quot;¥&quot;#,##0\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939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505427326100616"/>
          <c:y val="3.4749585181825943E-2"/>
          <c:w val="0.45022123409761827"/>
          <c:h val="3.157177852997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サンプル!$T$10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サンプル!$U$6:$Z$6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サンプル!$U$10:$Z$10</c:f>
              <c:numCache>
                <c:formatCode>"¥"#,##0_);[Red]\("¥"#,##0\)</c:formatCode>
                <c:ptCount val="6"/>
                <c:pt idx="0">
                  <c:v>19000</c:v>
                </c:pt>
                <c:pt idx="1">
                  <c:v>16500</c:v>
                </c:pt>
                <c:pt idx="2">
                  <c:v>14500</c:v>
                </c:pt>
                <c:pt idx="3">
                  <c:v>13500</c:v>
                </c:pt>
                <c:pt idx="4">
                  <c:v>25500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D8-40DA-B7D7-B251EB632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サンプル!$T$7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サンプル!$U$6:$Z$6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サンプル!$U$7:$Z$7</c:f>
              <c:numCache>
                <c:formatCode>"¥"#,##0_);[Red]\("¥"#,##0\)</c:formatCode>
                <c:ptCount val="6"/>
                <c:pt idx="0">
                  <c:v>12000</c:v>
                </c:pt>
                <c:pt idx="1">
                  <c:v>7500</c:v>
                </c:pt>
                <c:pt idx="2">
                  <c:v>8500</c:v>
                </c:pt>
                <c:pt idx="3">
                  <c:v>8000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8-40DA-B7D7-B251EB632BC1}"/>
            </c:ext>
          </c:extLst>
        </c:ser>
        <c:ser>
          <c:idx val="1"/>
          <c:order val="1"/>
          <c:tx>
            <c:strRef>
              <c:f>サンプル!$T$8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1FD8-40DA-B7D7-B251EB632BC1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サンプル!$U$6:$Z$6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サンプル!$U$8:$Z$8</c:f>
              <c:numCache>
                <c:formatCode>"¥"#,##0_);[Red]\("¥"#,##0\)</c:formatCode>
                <c:ptCount val="6"/>
                <c:pt idx="0">
                  <c:v>4000</c:v>
                </c:pt>
                <c:pt idx="1">
                  <c:v>3000</c:v>
                </c:pt>
                <c:pt idx="2">
                  <c:v>3000</c:v>
                </c:pt>
                <c:pt idx="3">
                  <c:v>2500</c:v>
                </c:pt>
                <c:pt idx="4">
                  <c:v>1500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D8-40DA-B7D7-B251EB632BC1}"/>
            </c:ext>
          </c:extLst>
        </c:ser>
        <c:ser>
          <c:idx val="2"/>
          <c:order val="2"/>
          <c:tx>
            <c:strRef>
              <c:f>サンプル!$T$9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サンプル!$U$6:$Z$6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サンプル!$U$9:$Z$9</c:f>
              <c:numCache>
                <c:formatCode>"¥"#,##0_);[Red]\("¥"#,##0\)</c:formatCode>
                <c:ptCount val="6"/>
                <c:pt idx="0">
                  <c:v>3000</c:v>
                </c:pt>
                <c:pt idx="1">
                  <c:v>6000</c:v>
                </c:pt>
                <c:pt idx="2">
                  <c:v>3000</c:v>
                </c:pt>
                <c:pt idx="3">
                  <c:v>3000</c:v>
                </c:pt>
                <c:pt idx="4">
                  <c:v>14000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D8-40DA-B7D7-B251EB632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349736783380621"/>
          <c:y val="6.7532443682312746E-2"/>
          <c:w val="0.44650263216619374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11"/>
          <c:order val="0"/>
          <c:tx>
            <c:strRef>
              <c:f>収支表!$D$3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0C1-49B1-8ACF-51172CE2F041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0C1-49B1-8ACF-51172CE2F04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0C1-49B1-8ACF-51172CE2F04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(収支表!$D$15,収支表!$D$30,収支表!$D$34)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C1-49B1-8ACF-51172CE2F0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6"/>
                <c:order val="1"/>
                <c:tx>
                  <c:strRef>
                    <c:extLst>
                      <c:ext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8-D0C1-49B1-8ACF-51172CE2F0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D0C1-49B1-8ACF-51172CE2F0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D0C1-49B1-8ACF-51172CE2F0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D0C1-49B1-8ACF-51172CE2F041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D0C1-49B1-8ACF-51172CE2F0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0C1-49B1-8ACF-51172CE2F0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0C1-49B1-8ACF-51172CE2F0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D0C1-49B1-8ACF-51172CE2F041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D0C1-49B1-8ACF-51172CE2F0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D0C1-49B1-8ACF-51172CE2F0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D0C1-49B1-8ACF-51172CE2F0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D0C1-49B1-8ACF-51172CE2F041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0C1-49B1-8ACF-51172CE2F0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0C1-49B1-8ACF-51172CE2F0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0C1-49B1-8ACF-51172CE2F0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D0C1-49B1-8ACF-51172CE2F041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D0C1-49B1-8ACF-51172CE2F0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D0C1-49B1-8ACF-51172CE2F0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D0C1-49B1-8ACF-51172CE2F0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D0C1-49B1-8ACF-51172CE2F041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D0C1-49B1-8ACF-51172CE2F0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D0C1-49B1-8ACF-51172CE2F0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D0C1-49B1-8ACF-51172CE2F0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D0C1-49B1-8ACF-51172CE2F041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D0C1-49B1-8ACF-51172CE2F0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D0C1-49B1-8ACF-51172CE2F0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D0C1-49B1-8ACF-51172CE2F0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D0C1-49B1-8ACF-51172CE2F041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D0C1-49B1-8ACF-51172CE2F0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D0C1-49B1-8ACF-51172CE2F0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D0C1-49B1-8ACF-51172CE2F0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D0C1-49B1-8ACF-51172CE2F041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D0C1-49B1-8ACF-51172CE2F0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D0C1-49B1-8ACF-51172CE2F0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D0C1-49B1-8ACF-51172CE2F0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D0C1-49B1-8ACF-51172CE2F041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D0C1-49B1-8ACF-51172CE2F0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D0C1-49B1-8ACF-51172CE2F0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D0C1-49B1-8ACF-51172CE2F0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D0C1-49B1-8ACF-51172CE2F041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D0C1-49B1-8ACF-51172CE2F04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D0C1-49B1-8ACF-51172CE2F04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D0C1-49B1-8ACF-51172CE2F04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D0C1-49B1-8ACF-51172CE2F04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11"/>
          <c:order val="0"/>
          <c:tx>
            <c:strRef>
              <c:f>収支表!$D$3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3F7-408C-80B6-86859CA19865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3F7-408C-80B6-86859CA1986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3F7-408C-80B6-86859CA1986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(収支表!$D$15,収支表!$D$30,収支表!$D$34)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F7-408C-80B6-86859CA1986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26"/>
                <c:order val="1"/>
                <c:tx>
                  <c:strRef>
                    <c:extLst>
                      <c:ext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8-03F7-408C-80B6-86859CA19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03F7-408C-80B6-86859CA19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03F7-408C-80B6-86859CA1986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03F7-408C-80B6-86859CA19865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03F7-408C-80B6-86859CA19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03F7-408C-80B6-86859CA19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03F7-408C-80B6-86859CA1986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03F7-408C-80B6-86859CA19865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03F7-408C-80B6-86859CA19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03F7-408C-80B6-86859CA19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03F7-408C-80B6-86859CA1986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03F7-408C-80B6-86859CA19865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03F7-408C-80B6-86859CA19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03F7-408C-80B6-86859CA19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03F7-408C-80B6-86859CA1986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03F7-408C-80B6-86859CA19865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03F7-408C-80B6-86859CA19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03F7-408C-80B6-86859CA19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03F7-408C-80B6-86859CA1986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03F7-408C-80B6-86859CA19865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03F7-408C-80B6-86859CA19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03F7-408C-80B6-86859CA19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03F7-408C-80B6-86859CA1986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03F7-408C-80B6-86859CA19865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03F7-408C-80B6-86859CA19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03F7-408C-80B6-86859CA19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03F7-408C-80B6-86859CA1986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03F7-408C-80B6-86859CA19865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03F7-408C-80B6-86859CA19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03F7-408C-80B6-86859CA19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03F7-408C-80B6-86859CA1986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03F7-408C-80B6-86859CA19865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03F7-408C-80B6-86859CA19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03F7-408C-80B6-86859CA19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03F7-408C-80B6-86859CA1986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03F7-408C-80B6-86859CA19865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03F7-408C-80B6-86859CA19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03F7-408C-80B6-86859CA19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03F7-408C-80B6-86859CA1986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03F7-408C-80B6-86859CA19865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03F7-408C-80B6-86859CA19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03F7-408C-80B6-86859CA19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03F7-408C-80B6-86859CA1986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03F7-408C-80B6-86859CA19865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'1月'!$T$10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'1月'!$U$10:$Z$10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8-4013-9789-7D18A53D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'1月'!$T$7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68-4013-9789-7D18A53D2D3F}"/>
            </c:ext>
          </c:extLst>
        </c:ser>
        <c:ser>
          <c:idx val="1"/>
          <c:order val="1"/>
          <c:tx>
            <c:strRef>
              <c:f>'1月'!$T$8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0868-4013-9789-7D18A53D2D3F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68-4013-9789-7D18A53D2D3F}"/>
            </c:ext>
          </c:extLst>
        </c:ser>
        <c:ser>
          <c:idx val="2"/>
          <c:order val="2"/>
          <c:tx>
            <c:strRef>
              <c:f>'1月'!$T$9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'1月'!$U$9:$Z$9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68-4013-9789-7D18A53D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26"/>
          <c:order val="1"/>
          <c:tx>
            <c:strRef>
              <c:f>収支表!$E$3</c:f>
              <c:strCache>
                <c:ptCount val="1"/>
                <c:pt idx="0">
                  <c:v>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8-E631-4DA0-9B78-188D5A73FC2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E631-4DA0-9B78-188D5A73FC2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C-E631-4DA0-9B78-188D5A73FC2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(収支表!$E$15,収支表!$E$30,収支表!$E$34)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E631-4DA0-9B78-188D5A73FC2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収支表!$D$3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E631-4DA0-9B78-188D5A73FC2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E631-4DA0-9B78-188D5A73FC2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E631-4DA0-9B78-188D5A73FC2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(収支表!$D$15,収支表!$D$30,収支表!$D$34)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E631-4DA0-9B78-188D5A73FC29}"/>
                  </c:ext>
                </c:extLst>
              </c15:ser>
            </c15:filteredPieSeries>
            <c15:filteredPieSeries>
              <c15:ser>
                <c:idx val="3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収支表!$F$3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E631-4DA0-9B78-188D5A73FC2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E631-4DA0-9B78-188D5A73FC2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631-4DA0-9B78-188D5A73FC2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(収支表!$F$15,収支表!$F$30,収支表!$F$34)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631-4DA0-9B78-188D5A73FC29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631-4DA0-9B78-188D5A73FC2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631-4DA0-9B78-188D5A73FC2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E631-4DA0-9B78-188D5A73FC2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E631-4DA0-9B78-188D5A73FC29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E631-4DA0-9B78-188D5A73FC2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E631-4DA0-9B78-188D5A73FC2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E631-4DA0-9B78-188D5A73FC2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E631-4DA0-9B78-188D5A73FC29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E631-4DA0-9B78-188D5A73FC2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E631-4DA0-9B78-188D5A73FC2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E631-4DA0-9B78-188D5A73FC2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E631-4DA0-9B78-188D5A73FC29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E631-4DA0-9B78-188D5A73FC2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E631-4DA0-9B78-188D5A73FC2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E631-4DA0-9B78-188D5A73FC2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E631-4DA0-9B78-188D5A73FC29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631-4DA0-9B78-188D5A73FC2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E631-4DA0-9B78-188D5A73FC2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E631-4DA0-9B78-188D5A73FC2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E631-4DA0-9B78-188D5A73FC29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E631-4DA0-9B78-188D5A73FC2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E631-4DA0-9B78-188D5A73FC2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E631-4DA0-9B78-188D5A73FC2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E631-4DA0-9B78-188D5A73FC29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E631-4DA0-9B78-188D5A73FC2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E631-4DA0-9B78-188D5A73FC2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E631-4DA0-9B78-188D5A73FC2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E631-4DA0-9B78-188D5A73FC29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E631-4DA0-9B78-188D5A73FC2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E631-4DA0-9B78-188D5A73FC2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E631-4DA0-9B78-188D5A73FC2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E631-4DA0-9B78-188D5A73FC29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E631-4DA0-9B78-188D5A73FC2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E631-4DA0-9B78-188D5A73FC2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E631-4DA0-9B78-188D5A73FC29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E631-4DA0-9B78-188D5A73FC2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変動費週間推移</a:t>
            </a:r>
          </a:p>
        </c:rich>
      </c:tx>
      <c:layout>
        <c:manualLayout>
          <c:xMode val="edge"/>
          <c:yMode val="edge"/>
          <c:x val="1.5506675857311988E-2"/>
          <c:y val="2.02249975236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'2月'!$T$10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'2月'!$U$10:$Z$10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E-478F-AFD1-CFF92A88B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49352"/>
        <c:axId val="750449024"/>
      </c:barChart>
      <c:lineChart>
        <c:grouping val="standard"/>
        <c:varyColors val="0"/>
        <c:ser>
          <c:idx val="0"/>
          <c:order val="0"/>
          <c:tx>
            <c:strRef>
              <c:f>'2月'!$T$7</c:f>
              <c:strCache>
                <c:ptCount val="1"/>
                <c:pt idx="0">
                  <c:v>食費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'2月'!$U$7:$Z$7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7E-478F-AFD1-CFF92A88BE18}"/>
            </c:ext>
          </c:extLst>
        </c:ser>
        <c:ser>
          <c:idx val="1"/>
          <c:order val="1"/>
          <c:tx>
            <c:strRef>
              <c:f>'2月'!$T$8</c:f>
              <c:strCache>
                <c:ptCount val="1"/>
                <c:pt idx="0">
                  <c:v>日用品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9E7E-478F-AFD1-CFF92A88BE18}"/>
              </c:ext>
            </c:extLst>
          </c:dPt>
          <c:dLbls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'2月'!$U$8:$Z$8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7E-478F-AFD1-CFF92A88BE18}"/>
            </c:ext>
          </c:extLst>
        </c:ser>
        <c:ser>
          <c:idx val="2"/>
          <c:order val="2"/>
          <c:tx>
            <c:strRef>
              <c:f>'2月'!$T$9</c:f>
              <c:strCache>
                <c:ptCount val="1"/>
                <c:pt idx="0">
                  <c:v>その他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'2月'!$U$6:$Z$6</c:f>
              <c:strCache>
                <c:ptCount val="6"/>
                <c:pt idx="0">
                  <c:v>1週目</c:v>
                </c:pt>
                <c:pt idx="1">
                  <c:v>2週目</c:v>
                </c:pt>
                <c:pt idx="2">
                  <c:v>3週目</c:v>
                </c:pt>
                <c:pt idx="3">
                  <c:v>4週目</c:v>
                </c:pt>
                <c:pt idx="4">
                  <c:v>5週目</c:v>
                </c:pt>
                <c:pt idx="5">
                  <c:v>6週目</c:v>
                </c:pt>
              </c:strCache>
            </c:strRef>
          </c:cat>
          <c:val>
            <c:numRef>
              <c:f>'2月'!$U$9:$Z$9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7E-478F-AFD1-CFF92A88B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49352"/>
        <c:axId val="750449024"/>
      </c:lineChart>
      <c:catAx>
        <c:axId val="7504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449024"/>
        <c:crosses val="autoZero"/>
        <c:auto val="1"/>
        <c:lblAlgn val="ctr"/>
        <c:lblOffset val="200"/>
        <c:noMultiLvlLbl val="0"/>
      </c:catAx>
      <c:valAx>
        <c:axId val="750449024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7504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2922360239218"/>
          <c:y val="4.0067580809753263E-2"/>
          <c:w val="0.39070776397607826"/>
          <c:h val="5.793405464584277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bg1">
                    <a:lumMod val="50000"/>
                  </a:schemeClr>
                </a:solidFill>
              </a:rPr>
              <a:t>支出割合</a:t>
            </a:r>
          </a:p>
        </c:rich>
      </c:tx>
      <c:layout>
        <c:manualLayout>
          <c:xMode val="edge"/>
          <c:yMode val="edge"/>
          <c:x val="3.6111111111111108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847944006999124"/>
          <c:y val="0.25662037037037039"/>
          <c:w val="0.38526356080489937"/>
          <c:h val="0.64210593467483235"/>
        </c:manualLayout>
      </c:layout>
      <c:doughnutChart>
        <c:varyColors val="1"/>
        <c:ser>
          <c:idx val="30"/>
          <c:order val="2"/>
          <c:tx>
            <c:strRef>
              <c:f>収支表!$F$3</c:f>
              <c:strCache>
                <c:ptCount val="1"/>
                <c:pt idx="0">
                  <c:v>3月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F-4875-4D21-BE1B-B8CE4DEB6A3A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1-4875-4D21-BE1B-B8CE4DEB6A3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3-4875-4D21-BE1B-B8CE4DEB6A3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(収支表!$B$15:$C$15,収支表!$B$30:$C$30,収支表!$B$34:$C$34)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  <c:extLst xmlns:c15="http://schemas.microsoft.com/office/drawing/2012/chart"/>
            </c:strRef>
          </c:cat>
          <c:val>
            <c:numRef>
              <c:f>(収支表!$F$15,収支表!$F$30,収支表!$F$34)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4-4875-4D21-BE1B-B8CE4DEB6A3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収支表!$D$3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4875-4D21-BE1B-B8CE4DEB6A3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4875-4D21-BE1B-B8CE4DEB6A3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4875-4D21-BE1B-B8CE4DEB6A3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eparator>
</c:separator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(収支表!$D$15,収支表!$D$30,収支表!$D$34)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875-4D21-BE1B-B8CE4DEB6A3A}"/>
                  </c:ext>
                </c:extLst>
              </c15:ser>
            </c15:filteredPieSeries>
            <c15:filteredPieSeries>
              <c15:ser>
                <c:idx val="26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収支表!$E$3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4875-4D21-BE1B-B8CE4DEB6A3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4875-4D21-BE1B-B8CE4DEB6A3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4875-4D21-BE1B-B8CE4DEB6A3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(収支表!$E$15,収支表!$E$30,収支表!$E$34)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4875-4D21-BE1B-B8CE4DEB6A3A}"/>
                  </c:ext>
                </c:extLst>
              </c15:ser>
            </c15:filteredPieSeries>
            <c15:filteredPi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収支表!$G$3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4875-4D21-BE1B-B8CE4DEB6A3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4875-4D21-BE1B-B8CE4DEB6A3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4875-4D21-BE1B-B8CE4DEB6A3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(収支表!$G$15,収支表!$G$30,収支表!$G$34)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4875-4D21-BE1B-B8CE4DEB6A3A}"/>
                  </c:ext>
                </c:extLst>
              </c15:ser>
            </c15:filteredPieSeries>
            <c15:filteredPi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収支表!$H$3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4875-4D21-BE1B-B8CE4DEB6A3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4875-4D21-BE1B-B8CE4DEB6A3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4875-4D21-BE1B-B8CE4DEB6A3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(収支表!$H$15,収支表!$H$30,収支表!$H$34)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4875-4D21-BE1B-B8CE4DEB6A3A}"/>
                  </c:ext>
                </c:extLst>
              </c15:ser>
            </c15:filteredPieSeries>
            <c15:filteredPi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収支表!$I$3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4875-4D21-BE1B-B8CE4DEB6A3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4875-4D21-BE1B-B8CE4DEB6A3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4875-4D21-BE1B-B8CE4DEB6A3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(収支表!$I$15,収支表!$I$30,収支表!$I$34)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4875-4D21-BE1B-B8CE4DEB6A3A}"/>
                  </c:ext>
                </c:extLst>
              </c15:ser>
            </c15:filteredPieSeries>
            <c15:filteredPieSeries>
              <c15:ser>
                <c:idx val="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収支表!$J$3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4875-4D21-BE1B-B8CE4DEB6A3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4875-4D21-BE1B-B8CE4DEB6A3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4875-4D21-BE1B-B8CE4DEB6A3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(収支表!$J$15,収支表!$J$30,収支表!$J$34)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4875-4D21-BE1B-B8CE4DEB6A3A}"/>
                  </c:ext>
                </c:extLst>
              </c15:ser>
            </c15:filteredPieSeries>
            <c15:filteredPi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収支表!$K$3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4875-4D21-BE1B-B8CE4DEB6A3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4875-4D21-BE1B-B8CE4DEB6A3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4875-4D21-BE1B-B8CE4DEB6A3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(収支表!$K$15,収支表!$K$30,収支表!$K$34)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4875-4D21-BE1B-B8CE4DEB6A3A}"/>
                  </c:ext>
                </c:extLst>
              </c15:ser>
            </c15:filteredPieSeries>
            <c15:filteredPi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収支表!$L$3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4875-4D21-BE1B-B8CE4DEB6A3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4875-4D21-BE1B-B8CE4DEB6A3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4875-4D21-BE1B-B8CE4DEB6A3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(収支表!$L$15,収支表!$L$30,収支表!$L$34)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4875-4D21-BE1B-B8CE4DEB6A3A}"/>
                  </c:ext>
                </c:extLst>
              </c15:ser>
            </c15:filteredPieSeries>
            <c15:filteredPi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収支表!$M$3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4875-4D21-BE1B-B8CE4DEB6A3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4875-4D21-BE1B-B8CE4DEB6A3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4875-4D21-BE1B-B8CE4DEB6A3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(収支表!$M$15,収支表!$M$30,収支表!$M$34)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4875-4D21-BE1B-B8CE4DEB6A3A}"/>
                  </c:ext>
                </c:extLst>
              </c15:ser>
            </c15:filteredPieSeries>
            <c15:filteredPi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収支表!$N$3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4875-4D21-BE1B-B8CE4DEB6A3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4875-4D21-BE1B-B8CE4DEB6A3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4875-4D21-BE1B-B8CE4DEB6A3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(収支表!$N$15,収支表!$N$30,収支表!$N$34)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4875-4D21-BE1B-B8CE4DEB6A3A}"/>
                  </c:ext>
                </c:extLst>
              </c15:ser>
            </c15:filteredPieSeries>
            <c15:filteredPieSeries>
              <c15:ser>
                <c:idx val="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収支表!$O$3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4875-4D21-BE1B-B8CE4DEB6A3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4875-4D21-BE1B-B8CE4DEB6A3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4875-4D21-BE1B-B8CE4DEB6A3A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(収支表!$B$15:$C$15,収支表!$B$30:$C$30,収支表!$B$34:$C$34)</c15:sqref>
                        </c15:formulaRef>
                      </c:ext>
                    </c:extLst>
                    <c:strCache>
                      <c:ptCount val="3"/>
                      <c:pt idx="0">
                        <c:v>貯蓄合計</c:v>
                      </c:pt>
                      <c:pt idx="1">
                        <c:v>固定費合計</c:v>
                      </c:pt>
                      <c:pt idx="2">
                        <c:v>変動費合計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(収支表!$O$15,収支表!$O$30,収支表!$O$34)</c15:sqref>
                        </c15:formulaRef>
                      </c:ext>
                    </c:extLst>
                    <c:numCache>
                      <c:formatCode>"¥"#,##0_);[Red]\("¥"#,##0\)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4875-4D21-BE1B-B8CE4DEB6A3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98278764871079"/>
          <c:y val="4.8161614711568393E-2"/>
          <c:w val="0.13456972189886332"/>
          <c:h val="0.160238480293748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666749</xdr:colOff>
      <xdr:row>11</xdr:row>
      <xdr:rowOff>313130</xdr:rowOff>
    </xdr:from>
    <xdr:to>
      <xdr:col>27</xdr:col>
      <xdr:colOff>11906</xdr:colOff>
      <xdr:row>20</xdr:row>
      <xdr:rowOff>369092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843F1D-A847-42AB-A6D3-B6FFF9B76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607219</xdr:colOff>
      <xdr:row>22</xdr:row>
      <xdr:rowOff>71436</xdr:rowOff>
    </xdr:from>
    <xdr:to>
      <xdr:col>27</xdr:col>
      <xdr:colOff>35718</xdr:colOff>
      <xdr:row>32</xdr:row>
      <xdr:rowOff>273843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AF61894-8B9A-447E-9A63-95784AD4F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666749</xdr:colOff>
      <xdr:row>11</xdr:row>
      <xdr:rowOff>313130</xdr:rowOff>
    </xdr:from>
    <xdr:to>
      <xdr:col>27</xdr:col>
      <xdr:colOff>11906</xdr:colOff>
      <xdr:row>20</xdr:row>
      <xdr:rowOff>369092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DE9249E-86AC-4026-9C30-482E5BCAB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607219</xdr:colOff>
      <xdr:row>22</xdr:row>
      <xdr:rowOff>71436</xdr:rowOff>
    </xdr:from>
    <xdr:to>
      <xdr:col>27</xdr:col>
      <xdr:colOff>35718</xdr:colOff>
      <xdr:row>32</xdr:row>
      <xdr:rowOff>273843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E4C90BD-F95F-46C9-881A-DA8B1F6D1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816429</xdr:colOff>
      <xdr:row>38</xdr:row>
      <xdr:rowOff>72571</xdr:rowOff>
    </xdr:from>
    <xdr:to>
      <xdr:col>4</xdr:col>
      <xdr:colOff>72572</xdr:colOff>
      <xdr:row>42</xdr:row>
      <xdr:rowOff>163285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22D8E5C1-8457-7947-9E2D-1C6ECA6FEF14}"/>
            </a:ext>
          </a:extLst>
        </xdr:cNvPr>
        <xdr:cNvSpPr/>
      </xdr:nvSpPr>
      <xdr:spPr>
        <a:xfrm>
          <a:off x="2449286" y="18161000"/>
          <a:ext cx="1251857" cy="2122714"/>
        </a:xfrm>
        <a:prstGeom prst="roundRect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896257</xdr:colOff>
      <xdr:row>38</xdr:row>
      <xdr:rowOff>43541</xdr:rowOff>
    </xdr:from>
    <xdr:to>
      <xdr:col>8</xdr:col>
      <xdr:colOff>152400</xdr:colOff>
      <xdr:row>51</xdr:row>
      <xdr:rowOff>235856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98E63298-2194-6E43-A5A9-0A7564CC3FAB}"/>
            </a:ext>
          </a:extLst>
        </xdr:cNvPr>
        <xdr:cNvSpPr/>
      </xdr:nvSpPr>
      <xdr:spPr>
        <a:xfrm>
          <a:off x="6520543" y="18131970"/>
          <a:ext cx="1251857" cy="6796315"/>
        </a:xfrm>
        <a:prstGeom prst="roundRect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794657</xdr:colOff>
      <xdr:row>47</xdr:row>
      <xdr:rowOff>50799</xdr:rowOff>
    </xdr:from>
    <xdr:to>
      <xdr:col>4</xdr:col>
      <xdr:colOff>50800</xdr:colOff>
      <xdr:row>51</xdr:row>
      <xdr:rowOff>381000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25E8C42D-F4B6-C241-BA0C-3C66A22BD38F}"/>
            </a:ext>
          </a:extLst>
        </xdr:cNvPr>
        <xdr:cNvSpPr/>
      </xdr:nvSpPr>
      <xdr:spPr>
        <a:xfrm>
          <a:off x="2427514" y="22711228"/>
          <a:ext cx="1251857" cy="2362201"/>
        </a:xfrm>
        <a:prstGeom prst="roundRect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3628</xdr:colOff>
      <xdr:row>38</xdr:row>
      <xdr:rowOff>58056</xdr:rowOff>
    </xdr:from>
    <xdr:to>
      <xdr:col>11</xdr:col>
      <xdr:colOff>257628</xdr:colOff>
      <xdr:row>40</xdr:row>
      <xdr:rowOff>478971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B087DFF-96CF-674C-8870-D55BBFA7A390}"/>
            </a:ext>
          </a:extLst>
        </xdr:cNvPr>
        <xdr:cNvSpPr/>
      </xdr:nvSpPr>
      <xdr:spPr>
        <a:xfrm>
          <a:off x="9619342" y="18146485"/>
          <a:ext cx="1251857" cy="1436915"/>
        </a:xfrm>
        <a:prstGeom prst="roundRect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700314</xdr:colOff>
      <xdr:row>51</xdr:row>
      <xdr:rowOff>90713</xdr:rowOff>
    </xdr:from>
    <xdr:to>
      <xdr:col>10</xdr:col>
      <xdr:colOff>954315</xdr:colOff>
      <xdr:row>51</xdr:row>
      <xdr:rowOff>453572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B5D6902E-1EEE-5C45-A35F-7014EB8CFAB1}"/>
            </a:ext>
          </a:extLst>
        </xdr:cNvPr>
        <xdr:cNvSpPr/>
      </xdr:nvSpPr>
      <xdr:spPr>
        <a:xfrm>
          <a:off x="9318171" y="24783142"/>
          <a:ext cx="1251858" cy="362859"/>
        </a:xfrm>
        <a:prstGeom prst="roundRect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22</xdr:row>
      <xdr:rowOff>0</xdr:rowOff>
    </xdr:from>
    <xdr:to>
      <xdr:col>27</xdr:col>
      <xdr:colOff>107156</xdr:colOff>
      <xdr:row>32</xdr:row>
      <xdr:rowOff>202407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4943E9B-3F62-4B6F-8265-45547A7C3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04A5303-B98A-4E37-8211-A6D3A1D57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22</xdr:row>
      <xdr:rowOff>0</xdr:rowOff>
    </xdr:from>
    <xdr:to>
      <xdr:col>27</xdr:col>
      <xdr:colOff>107156</xdr:colOff>
      <xdr:row>32</xdr:row>
      <xdr:rowOff>202407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FFA83CE-A5AD-42B4-9DCA-D33D140BA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3E6B641-B6EE-4178-8A75-1CEC9F377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22</xdr:row>
      <xdr:rowOff>0</xdr:rowOff>
    </xdr:from>
    <xdr:to>
      <xdr:col>27</xdr:col>
      <xdr:colOff>107156</xdr:colOff>
      <xdr:row>32</xdr:row>
      <xdr:rowOff>202407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66A9578-3428-4BE5-8475-D0792DC09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3194425-6868-4DF3-A790-D3EEC3DCD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22</xdr:row>
      <xdr:rowOff>0</xdr:rowOff>
    </xdr:from>
    <xdr:to>
      <xdr:col>27</xdr:col>
      <xdr:colOff>107156</xdr:colOff>
      <xdr:row>32</xdr:row>
      <xdr:rowOff>202407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910C74B-F2D2-4E6C-9A5E-17EA11C34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3C1ECEC-96A3-4D40-9F2C-CC414960A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239059</xdr:colOff>
      <xdr:row>38</xdr:row>
      <xdr:rowOff>171825</xdr:rowOff>
    </xdr:from>
    <xdr:to>
      <xdr:col>16</xdr:col>
      <xdr:colOff>44824</xdr:colOff>
      <xdr:row>67</xdr:row>
      <xdr:rowOff>11205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607219</xdr:colOff>
      <xdr:row>22</xdr:row>
      <xdr:rowOff>71436</xdr:rowOff>
    </xdr:from>
    <xdr:to>
      <xdr:col>27</xdr:col>
      <xdr:colOff>35718</xdr:colOff>
      <xdr:row>32</xdr:row>
      <xdr:rowOff>273843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A654357-1059-4638-9CE2-0F141D369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94A2F57-3144-414D-AE38-BE7E34617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571503</xdr:colOff>
      <xdr:row>22</xdr:row>
      <xdr:rowOff>0</xdr:rowOff>
    </xdr:from>
    <xdr:to>
      <xdr:col>27</xdr:col>
      <xdr:colOff>2</xdr:colOff>
      <xdr:row>32</xdr:row>
      <xdr:rowOff>202407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24B2F13-91F7-4BF6-AB9D-C8BF52E09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82C5E5D-1F7F-402A-8F92-A5165D955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22</xdr:row>
      <xdr:rowOff>0</xdr:rowOff>
    </xdr:from>
    <xdr:to>
      <xdr:col>27</xdr:col>
      <xdr:colOff>107156</xdr:colOff>
      <xdr:row>32</xdr:row>
      <xdr:rowOff>202407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1569AB5-3111-4248-A9AD-6555BD1BD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4CFB13C-968A-4FDD-A854-33A804BB5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22</xdr:row>
      <xdr:rowOff>0</xdr:rowOff>
    </xdr:from>
    <xdr:to>
      <xdr:col>27</xdr:col>
      <xdr:colOff>107156</xdr:colOff>
      <xdr:row>32</xdr:row>
      <xdr:rowOff>202407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EAB72F0-D67F-42EE-9C87-482056E2B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8AFAE48-8D74-468F-B38A-76CCAB2A3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22</xdr:row>
      <xdr:rowOff>0</xdr:rowOff>
    </xdr:from>
    <xdr:to>
      <xdr:col>27</xdr:col>
      <xdr:colOff>107156</xdr:colOff>
      <xdr:row>32</xdr:row>
      <xdr:rowOff>202407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A1EE9BB-6886-4F3A-9752-D9F275AF2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1253E95-FA75-4256-A9EF-3FA9230EB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22</xdr:row>
      <xdr:rowOff>0</xdr:rowOff>
    </xdr:from>
    <xdr:to>
      <xdr:col>27</xdr:col>
      <xdr:colOff>107156</xdr:colOff>
      <xdr:row>32</xdr:row>
      <xdr:rowOff>202407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7C8A604-0099-45A1-8DF1-C337D5FEA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C03D14A3-676E-4771-A236-D4D0F71975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22</xdr:row>
      <xdr:rowOff>0</xdr:rowOff>
    </xdr:from>
    <xdr:to>
      <xdr:col>27</xdr:col>
      <xdr:colOff>107156</xdr:colOff>
      <xdr:row>32</xdr:row>
      <xdr:rowOff>202407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A99C99C-2CDD-43E7-8478-B9A237CAC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621E739-13F2-40D2-A997-56CB91C1E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22</xdr:row>
      <xdr:rowOff>0</xdr:rowOff>
    </xdr:from>
    <xdr:to>
      <xdr:col>27</xdr:col>
      <xdr:colOff>107156</xdr:colOff>
      <xdr:row>32</xdr:row>
      <xdr:rowOff>202407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7E60AC6-1731-457D-86AF-785E7E5FB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23813</xdr:colOff>
      <xdr:row>20</xdr:row>
      <xdr:rowOff>270275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689D64D-76EE-40A7-A9F4-7428D58D2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i-mama.com/tegaki-kakeib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1FAF1-8243-4EE4-9C87-2A18ECD30146}">
  <sheetPr>
    <tabColor theme="8" tint="0.59999389629810485"/>
  </sheetPr>
  <dimension ref="B2:R27"/>
  <sheetViews>
    <sheetView showGridLines="0" tabSelected="1" workbookViewId="0"/>
  </sheetViews>
  <sheetFormatPr baseColWidth="10" defaultColWidth="8.83203125" defaultRowHeight="18"/>
  <cols>
    <col min="1" max="1" width="3.6640625" customWidth="1"/>
    <col min="2" max="2" width="7.83203125" customWidth="1"/>
    <col min="3" max="3" width="9" customWidth="1"/>
    <col min="4" max="4" width="9.1640625" bestFit="1" customWidth="1"/>
    <col min="5" max="5" width="11.33203125" customWidth="1"/>
    <col min="6" max="6" width="9.1640625" customWidth="1"/>
    <col min="7" max="7" width="7.6640625" customWidth="1"/>
    <col min="8" max="9" width="8.6640625" customWidth="1"/>
    <col min="10" max="10" width="8.1640625" customWidth="1"/>
    <col min="11" max="11" width="7.6640625" customWidth="1"/>
    <col min="12" max="12" width="9" customWidth="1"/>
    <col min="13" max="13" width="10" customWidth="1"/>
    <col min="14" max="14" width="11.1640625" bestFit="1" customWidth="1"/>
    <col min="15" max="15" width="11.6640625" customWidth="1"/>
    <col min="16" max="16" width="11.1640625" bestFit="1" customWidth="1"/>
  </cols>
  <sheetData>
    <row r="2" spans="2:18">
      <c r="B2" s="16" t="s">
        <v>47</v>
      </c>
      <c r="C2" s="24"/>
    </row>
    <row r="4" spans="2:18" ht="19">
      <c r="B4" s="20" t="s">
        <v>10</v>
      </c>
      <c r="C4" s="21"/>
      <c r="D4" s="20" t="s">
        <v>0</v>
      </c>
      <c r="E4" s="22"/>
      <c r="F4" s="20" t="s">
        <v>24</v>
      </c>
      <c r="G4" s="22"/>
      <c r="H4" s="166" t="s">
        <v>45</v>
      </c>
      <c r="I4" s="167"/>
      <c r="K4" s="164"/>
      <c r="L4" s="164"/>
      <c r="M4" s="87"/>
      <c r="N4" s="164"/>
      <c r="O4" s="164"/>
      <c r="Q4" s="165"/>
      <c r="R4" s="165"/>
    </row>
    <row r="5" spans="2:18">
      <c r="B5" s="6"/>
      <c r="C5" s="7"/>
      <c r="D5" s="6"/>
      <c r="E5" s="3"/>
      <c r="F5" s="6" t="s">
        <v>22</v>
      </c>
      <c r="G5" s="3"/>
      <c r="H5" s="18">
        <v>1</v>
      </c>
      <c r="I5" s="19" t="s">
        <v>46</v>
      </c>
      <c r="J5" s="89"/>
      <c r="K5" s="163"/>
      <c r="L5" s="163"/>
      <c r="M5" s="89"/>
      <c r="N5" s="163"/>
      <c r="O5" s="163"/>
      <c r="Q5" s="90"/>
      <c r="R5" s="90"/>
    </row>
    <row r="6" spans="2:18">
      <c r="B6" s="8"/>
      <c r="C6" s="7"/>
      <c r="D6" s="8"/>
      <c r="E6" s="3"/>
      <c r="F6" s="8"/>
      <c r="G6" s="3"/>
      <c r="J6" s="89"/>
      <c r="K6" s="163"/>
      <c r="L6" s="163"/>
      <c r="M6" s="89"/>
      <c r="N6" s="163"/>
      <c r="O6" s="163"/>
    </row>
    <row r="7" spans="2:18">
      <c r="B7" s="8"/>
      <c r="C7" s="7"/>
      <c r="D7" s="8"/>
      <c r="E7" s="3"/>
      <c r="F7" s="8"/>
      <c r="G7" s="3"/>
      <c r="J7" s="89"/>
      <c r="K7" s="163"/>
      <c r="L7" s="163"/>
      <c r="M7" s="89"/>
      <c r="N7" s="163"/>
      <c r="O7" s="163"/>
    </row>
    <row r="8" spans="2:18">
      <c r="B8" s="8"/>
      <c r="C8" s="7"/>
      <c r="D8" s="8"/>
      <c r="E8" s="3"/>
      <c r="F8" s="8"/>
      <c r="G8" s="3"/>
      <c r="J8" s="89"/>
      <c r="K8" s="163"/>
      <c r="L8" s="163"/>
      <c r="M8" s="89"/>
      <c r="N8" s="163"/>
      <c r="O8" s="163"/>
    </row>
    <row r="9" spans="2:18">
      <c r="B9" s="8"/>
      <c r="C9" s="7"/>
      <c r="D9" s="8"/>
      <c r="E9" s="3"/>
      <c r="F9" s="8"/>
      <c r="G9" s="3"/>
      <c r="J9" s="89"/>
      <c r="K9" s="163"/>
      <c r="L9" s="163"/>
      <c r="M9" s="89"/>
      <c r="N9" s="163"/>
      <c r="O9" s="163"/>
    </row>
    <row r="10" spans="2:18">
      <c r="B10" s="9"/>
      <c r="C10" s="9"/>
      <c r="D10" s="9"/>
      <c r="E10" s="3"/>
      <c r="F10" s="8"/>
      <c r="G10" s="3"/>
      <c r="J10" s="89"/>
      <c r="K10" s="163"/>
      <c r="L10" s="163"/>
      <c r="M10" s="89"/>
      <c r="N10" s="163"/>
      <c r="O10" s="163"/>
    </row>
    <row r="11" spans="2:18">
      <c r="B11" s="163"/>
      <c r="C11" s="163"/>
      <c r="D11" s="88"/>
      <c r="E11" s="163"/>
      <c r="F11" s="163"/>
      <c r="G11" s="86"/>
      <c r="H11" s="163"/>
      <c r="I11" s="163"/>
      <c r="J11" s="89"/>
      <c r="K11" s="163"/>
      <c r="L11" s="163"/>
      <c r="M11" s="89"/>
      <c r="N11" s="163"/>
      <c r="O11" s="163"/>
    </row>
    <row r="12" spans="2:18">
      <c r="B12" t="s">
        <v>49</v>
      </c>
    </row>
    <row r="13" spans="2:18">
      <c r="B13" t="s">
        <v>39</v>
      </c>
    </row>
    <row r="14" spans="2:18">
      <c r="B14" t="s">
        <v>48</v>
      </c>
    </row>
    <row r="15" spans="2:18" ht="18" customHeight="1"/>
    <row r="16" spans="2:18" ht="18" customHeight="1">
      <c r="B16" s="16" t="s">
        <v>35</v>
      </c>
    </row>
    <row r="17" spans="2:2" ht="18" customHeight="1">
      <c r="B17" t="s">
        <v>42</v>
      </c>
    </row>
    <row r="18" spans="2:2" ht="18" customHeight="1"/>
    <row r="19" spans="2:2" ht="18" customHeight="1">
      <c r="B19" s="16" t="s">
        <v>36</v>
      </c>
    </row>
    <row r="20" spans="2:2" ht="18" customHeight="1">
      <c r="B20" t="s">
        <v>40</v>
      </c>
    </row>
    <row r="21" spans="2:2" ht="18" customHeight="1">
      <c r="B21" t="s">
        <v>41</v>
      </c>
    </row>
    <row r="22" spans="2:2" ht="18" customHeight="1"/>
    <row r="23" spans="2:2" ht="18" customHeight="1">
      <c r="B23" t="s">
        <v>43</v>
      </c>
    </row>
    <row r="24" spans="2:2" ht="18" customHeight="1">
      <c r="B24" s="17" t="s">
        <v>98</v>
      </c>
    </row>
    <row r="25" spans="2:2" ht="18" customHeight="1">
      <c r="B25" t="s">
        <v>44</v>
      </c>
    </row>
    <row r="26" spans="2:2" ht="18" customHeight="1"/>
    <row r="27" spans="2:2" ht="18" customHeight="1"/>
  </sheetData>
  <mergeCells count="21">
    <mergeCell ref="N4:O4"/>
    <mergeCell ref="N5:O5"/>
    <mergeCell ref="N6:O6"/>
    <mergeCell ref="Q4:R4"/>
    <mergeCell ref="H4:I4"/>
    <mergeCell ref="K4:L4"/>
    <mergeCell ref="K5:L5"/>
    <mergeCell ref="K6:L6"/>
    <mergeCell ref="K7:L7"/>
    <mergeCell ref="K8:L8"/>
    <mergeCell ref="K9:L9"/>
    <mergeCell ref="B11:C11"/>
    <mergeCell ref="N7:O7"/>
    <mergeCell ref="N8:O8"/>
    <mergeCell ref="N9:O9"/>
    <mergeCell ref="K11:L11"/>
    <mergeCell ref="N10:O10"/>
    <mergeCell ref="N11:O11"/>
    <mergeCell ref="K10:L10"/>
    <mergeCell ref="H11:I11"/>
    <mergeCell ref="E11:F11"/>
  </mergeCells>
  <phoneticPr fontId="1"/>
  <dataValidations count="1">
    <dataValidation type="list" allowBlank="1" showInputMessage="1" showErrorMessage="1" sqref="Q5 H5" xr:uid="{F048D0EE-F28F-45DA-B5A5-0AE5C3D393C3}">
      <formula1>"1,2,3,4,5,6,7,8,9,10,11,12,13,14,15,16,17,18,19,20,21,22,23,24,25,26,27,28,29,30,31"</formula1>
    </dataValidation>
  </dataValidations>
  <hyperlinks>
    <hyperlink ref="B24" r:id="rId1" xr:uid="{6A341E07-CAF3-DA4B-A09E-4B8271BECCCF}"/>
  </hyperlinks>
  <pageMargins left="0.7" right="0.7" top="0.75" bottom="0.75" header="0.3" footer="0.3"/>
  <pageSetup paperSize="281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70D6-86FC-4872-96C0-BB4C9F5849C5}">
  <sheetPr>
    <tabColor theme="8" tint="0.59999389629810485"/>
    <pageSetUpPr fitToPage="1"/>
  </sheetPr>
  <dimension ref="A1:AA54"/>
  <sheetViews>
    <sheetView showGridLines="0" zoomScale="80" zoomScaleNormal="80" workbookViewId="0"/>
  </sheetViews>
  <sheetFormatPr baseColWidth="10" defaultColWidth="8.83203125" defaultRowHeight="18"/>
  <cols>
    <col min="1" max="1" width="3" style="10" customWidth="1"/>
    <col min="2" max="2" width="7.6640625" style="10" customWidth="1"/>
    <col min="3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45139</v>
      </c>
      <c r="C2" s="168"/>
      <c r="D2" s="168"/>
      <c r="E2" s="110">
        <f>DATE(2023,8,設定!H5)</f>
        <v>45139</v>
      </c>
      <c r="F2" s="111">
        <f>WEEKDAY(E2)</f>
        <v>3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>
        <f>IF(OR($F$2&gt;E4,O4=F2),"",IF($F$2=E4,$E$2,C6+1))</f>
        <v>45139</v>
      </c>
      <c r="F6" s="177"/>
      <c r="G6" s="176">
        <f>IF(OR($F$2&gt;G4,O4=F2),"",IF($F$2=G4,$E$2,E6+1))</f>
        <v>45140</v>
      </c>
      <c r="H6" s="177"/>
      <c r="I6" s="176">
        <f>IF(OR($F$2&gt;I4,O4=F2),"",IF($F$2=I4,$E$2,G6+1))</f>
        <v>45141</v>
      </c>
      <c r="J6" s="177"/>
      <c r="K6" s="176">
        <f>IF(OR($F$2&gt;K4,O4=F2),"",IF($F$2=K4,$E$2,I6+1))</f>
        <v>45142</v>
      </c>
      <c r="L6" s="177"/>
      <c r="M6" s="178">
        <f>IF(OR($F$2&gt;M4,O4=F2),"",IF($F$2=M4,$E$2,K6+1))</f>
        <v>45143</v>
      </c>
      <c r="N6" s="179"/>
      <c r="O6" s="171">
        <f>IF($F$2=O4,E2,M6+1)</f>
        <v>45144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45145</v>
      </c>
      <c r="D11" s="177"/>
      <c r="E11" s="176">
        <f>C11+1</f>
        <v>45146</v>
      </c>
      <c r="F11" s="177"/>
      <c r="G11" s="176">
        <f t="shared" ref="G11" si="8">E11+1</f>
        <v>45147</v>
      </c>
      <c r="H11" s="177"/>
      <c r="I11" s="176">
        <f t="shared" ref="I11" si="9">G11+1</f>
        <v>45148</v>
      </c>
      <c r="J11" s="177"/>
      <c r="K11" s="176">
        <f t="shared" ref="K11" si="10">I11+1</f>
        <v>45149</v>
      </c>
      <c r="L11" s="177"/>
      <c r="M11" s="178">
        <f t="shared" ref="M11" si="11">K11+1</f>
        <v>45150</v>
      </c>
      <c r="N11" s="179"/>
      <c r="O11" s="171">
        <f t="shared" ref="O11" si="12">M11+1</f>
        <v>45151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45152</v>
      </c>
      <c r="D16" s="177"/>
      <c r="E16" s="176">
        <f>C16+1</f>
        <v>45153</v>
      </c>
      <c r="F16" s="177"/>
      <c r="G16" s="176">
        <f t="shared" ref="G16" si="20">E16+1</f>
        <v>45154</v>
      </c>
      <c r="H16" s="177"/>
      <c r="I16" s="176">
        <f t="shared" ref="I16" si="21">G16+1</f>
        <v>45155</v>
      </c>
      <c r="J16" s="177"/>
      <c r="K16" s="176">
        <f t="shared" ref="K16" si="22">I16+1</f>
        <v>45156</v>
      </c>
      <c r="L16" s="177"/>
      <c r="M16" s="178">
        <f t="shared" ref="M16" si="23">K16+1</f>
        <v>45157</v>
      </c>
      <c r="N16" s="179"/>
      <c r="O16" s="171">
        <f t="shared" ref="O16" si="24">M16+1</f>
        <v>45158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45159</v>
      </c>
      <c r="D21" s="177"/>
      <c r="E21" s="176">
        <f>C21+1</f>
        <v>45160</v>
      </c>
      <c r="F21" s="177"/>
      <c r="G21" s="176">
        <f t="shared" ref="G21" si="32">E21+1</f>
        <v>45161</v>
      </c>
      <c r="H21" s="177"/>
      <c r="I21" s="176">
        <f t="shared" ref="I21" si="33">G21+1</f>
        <v>45162</v>
      </c>
      <c r="J21" s="177"/>
      <c r="K21" s="176">
        <f t="shared" ref="K21" si="34">I21+1</f>
        <v>45163</v>
      </c>
      <c r="L21" s="177"/>
      <c r="M21" s="178">
        <f t="shared" ref="M21" si="35">K21+1</f>
        <v>45164</v>
      </c>
      <c r="N21" s="179"/>
      <c r="O21" s="171">
        <f t="shared" ref="O21" si="36">M21+1</f>
        <v>45165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45166</v>
      </c>
      <c r="D26" s="177"/>
      <c r="E26" s="176">
        <f>C26+1</f>
        <v>45167</v>
      </c>
      <c r="F26" s="177"/>
      <c r="G26" s="176">
        <f t="shared" ref="G26" si="44">E26+1</f>
        <v>45168</v>
      </c>
      <c r="H26" s="177"/>
      <c r="I26" s="176">
        <f t="shared" ref="I26" si="45">G26+1</f>
        <v>45169</v>
      </c>
      <c r="J26" s="177"/>
      <c r="K26" s="176">
        <f t="shared" ref="K26" si="46">I26+1</f>
        <v>45170</v>
      </c>
      <c r="L26" s="177"/>
      <c r="M26" s="178">
        <f t="shared" ref="M26" si="47">K26+1</f>
        <v>45171</v>
      </c>
      <c r="N26" s="179"/>
      <c r="O26" s="171">
        <f t="shared" ref="O26" si="48">M26+1</f>
        <v>45172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45173</v>
      </c>
      <c r="D31" s="177"/>
      <c r="E31" s="176">
        <f>C31+1</f>
        <v>45174</v>
      </c>
      <c r="F31" s="177"/>
      <c r="G31" s="176">
        <f t="shared" ref="G31" si="56">E31+1</f>
        <v>45175</v>
      </c>
      <c r="H31" s="177"/>
      <c r="I31" s="176">
        <f t="shared" ref="I31" si="57">G31+1</f>
        <v>45176</v>
      </c>
      <c r="J31" s="177"/>
      <c r="K31" s="176">
        <f t="shared" ref="K31" si="58">I31+1</f>
        <v>45177</v>
      </c>
      <c r="L31" s="177"/>
      <c r="M31" s="178">
        <f t="shared" ref="M31" si="59">K31+1</f>
        <v>45178</v>
      </c>
      <c r="N31" s="179"/>
      <c r="O31" s="171">
        <f t="shared" ref="O31" si="60">M31+1</f>
        <v>45179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F49:G49"/>
    <mergeCell ref="F50:G50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9">
    <cfRule type="cellIs" dxfId="202" priority="45" operator="equal">
      <formula>0</formula>
    </cfRule>
  </conditionalFormatting>
  <conditionalFormatting sqref="Q12:Q14">
    <cfRule type="cellIs" dxfId="201" priority="44" operator="equal">
      <formula>0</formula>
    </cfRule>
  </conditionalFormatting>
  <conditionalFormatting sqref="Q17:Q19">
    <cfRule type="cellIs" dxfId="200" priority="43" operator="equal">
      <formula>0</formula>
    </cfRule>
  </conditionalFormatting>
  <conditionalFormatting sqref="Q22:Q24">
    <cfRule type="cellIs" dxfId="199" priority="42" operator="equal">
      <formula>0</formula>
    </cfRule>
  </conditionalFormatting>
  <conditionalFormatting sqref="Q27:Q29">
    <cfRule type="cellIs" dxfId="198" priority="41" operator="equal">
      <formula>0</formula>
    </cfRule>
  </conditionalFormatting>
  <conditionalFormatting sqref="Q32:Q34">
    <cfRule type="cellIs" dxfId="197" priority="40" operator="equal">
      <formula>0</formula>
    </cfRule>
  </conditionalFormatting>
  <conditionalFormatting sqref="C11:P11">
    <cfRule type="expression" dxfId="196" priority="37">
      <formula>COUNTIF(祝日,C$11)=1</formula>
    </cfRule>
  </conditionalFormatting>
  <conditionalFormatting sqref="C16:P16">
    <cfRule type="expression" dxfId="195" priority="36">
      <formula>COUNTIF(祝日,C$16)=1</formula>
    </cfRule>
  </conditionalFormatting>
  <conditionalFormatting sqref="C21:P21">
    <cfRule type="expression" dxfId="194" priority="35">
      <formula>COUNTIF(祝日,C$21)=1</formula>
    </cfRule>
  </conditionalFormatting>
  <conditionalFormatting sqref="C26:P26">
    <cfRule type="expression" dxfId="193" priority="34">
      <formula>COUNTIF(祝日,C$26)=1</formula>
    </cfRule>
  </conditionalFormatting>
  <conditionalFormatting sqref="C31:P31">
    <cfRule type="expression" dxfId="192" priority="21">
      <formula>$K$6&lt;&gt;""</formula>
    </cfRule>
    <cfRule type="expression" dxfId="191" priority="33">
      <formula>COUNTIF(祝日,C$31)=1</formula>
    </cfRule>
  </conditionalFormatting>
  <conditionalFormatting sqref="U7:U10">
    <cfRule type="cellIs" dxfId="190" priority="32" operator="equal">
      <formula>0</formula>
    </cfRule>
  </conditionalFormatting>
  <conditionalFormatting sqref="V7:V10">
    <cfRule type="cellIs" dxfId="189" priority="31" operator="equal">
      <formula>0</formula>
    </cfRule>
  </conditionalFormatting>
  <conditionalFormatting sqref="W7:W10">
    <cfRule type="cellIs" dxfId="188" priority="30" operator="equal">
      <formula>0</formula>
    </cfRule>
  </conditionalFormatting>
  <conditionalFormatting sqref="X7:X10">
    <cfRule type="cellIs" dxfId="187" priority="29" operator="equal">
      <formula>0</formula>
    </cfRule>
  </conditionalFormatting>
  <conditionalFormatting sqref="Y7:Y10">
    <cfRule type="cellIs" dxfId="186" priority="28" operator="equal">
      <formula>0</formula>
    </cfRule>
  </conditionalFormatting>
  <conditionalFormatting sqref="Z7:Z10">
    <cfRule type="cellIs" dxfId="185" priority="27" operator="equal">
      <formula>0</formula>
    </cfRule>
  </conditionalFormatting>
  <conditionalFormatting sqref="AA7:AA10">
    <cfRule type="cellIs" dxfId="184" priority="26" operator="equal">
      <formula>0</formula>
    </cfRule>
  </conditionalFormatting>
  <conditionalFormatting sqref="I26:P26 C31:P31">
    <cfRule type="expression" dxfId="183" priority="24">
      <formula>$C$6&lt;&gt;""</formula>
    </cfRule>
  </conditionalFormatting>
  <conditionalFormatting sqref="E31:P31">
    <cfRule type="expression" dxfId="182" priority="23">
      <formula>$M$6&lt;&gt;""</formula>
    </cfRule>
  </conditionalFormatting>
  <conditionalFormatting sqref="G31:P31">
    <cfRule type="expression" dxfId="181" priority="22">
      <formula>$O$6&lt;&gt;""</formula>
    </cfRule>
  </conditionalFormatting>
  <conditionalFormatting sqref="C31:P31 O26:P26">
    <cfRule type="expression" dxfId="180" priority="20">
      <formula>$I$6&lt;&gt;""</formula>
    </cfRule>
  </conditionalFormatting>
  <conditionalFormatting sqref="M26:P26 C31:P31">
    <cfRule type="expression" dxfId="179" priority="19">
      <formula>$G$6&lt;&gt;""</formula>
    </cfRule>
  </conditionalFormatting>
  <conditionalFormatting sqref="C31:P31 K26:P26">
    <cfRule type="expression" dxfId="178" priority="18">
      <formula>$E$6&lt;&gt;""</formula>
    </cfRule>
  </conditionalFormatting>
  <conditionalFormatting sqref="C6:P6">
    <cfRule type="expression" dxfId="177" priority="17">
      <formula>COUNTIF(祝日,C$6)=1</formula>
    </cfRule>
  </conditionalFormatting>
  <conditionalFormatting sqref="Q10">
    <cfRule type="cellIs" dxfId="176" priority="16" operator="equal">
      <formula>0</formula>
    </cfRule>
  </conditionalFormatting>
  <conditionalFormatting sqref="C10:P10">
    <cfRule type="cellIs" dxfId="175" priority="15" operator="equal">
      <formula>0</formula>
    </cfRule>
  </conditionalFormatting>
  <conditionalFormatting sqref="Q15">
    <cfRule type="cellIs" dxfId="174" priority="14" operator="equal">
      <formula>0</formula>
    </cfRule>
  </conditionalFormatting>
  <conditionalFormatting sqref="C15:P15">
    <cfRule type="cellIs" dxfId="173" priority="13" operator="equal">
      <formula>0</formula>
    </cfRule>
  </conditionalFormatting>
  <conditionalFormatting sqref="Q20">
    <cfRule type="cellIs" dxfId="172" priority="12" operator="equal">
      <formula>0</formula>
    </cfRule>
  </conditionalFormatting>
  <conditionalFormatting sqref="C20:P20">
    <cfRule type="cellIs" dxfId="171" priority="11" operator="equal">
      <formula>0</formula>
    </cfRule>
  </conditionalFormatting>
  <conditionalFormatting sqref="Q25">
    <cfRule type="cellIs" dxfId="170" priority="10" operator="equal">
      <formula>0</formula>
    </cfRule>
  </conditionalFormatting>
  <conditionalFormatting sqref="C25:P25">
    <cfRule type="cellIs" dxfId="169" priority="9" operator="equal">
      <formula>0</formula>
    </cfRule>
  </conditionalFormatting>
  <conditionalFormatting sqref="Q30">
    <cfRule type="cellIs" dxfId="168" priority="8" operator="equal">
      <formula>0</formula>
    </cfRule>
  </conditionalFormatting>
  <conditionalFormatting sqref="C30:P30">
    <cfRule type="cellIs" dxfId="167" priority="7" operator="equal">
      <formula>0</formula>
    </cfRule>
  </conditionalFormatting>
  <conditionalFormatting sqref="Q35">
    <cfRule type="cellIs" dxfId="166" priority="6" operator="equal">
      <formula>0</formula>
    </cfRule>
  </conditionalFormatting>
  <conditionalFormatting sqref="C35:P35">
    <cfRule type="cellIs" dxfId="165" priority="5" operator="equal">
      <formula>0</formula>
    </cfRule>
  </conditionalFormatting>
  <conditionalFormatting sqref="C44:D44 C53:D53 G53:H53 K42:L42 J45:L46 J49:L50">
    <cfRule type="cellIs" dxfId="164" priority="2" operator="equal">
      <formula>0</formula>
    </cfRule>
  </conditionalFormatting>
  <conditionalFormatting sqref="L39:L41">
    <cfRule type="cellIs" dxfId="163" priority="1" operator="equal">
      <formula>0</formula>
    </cfRule>
  </conditionalFormatting>
  <pageMargins left="0" right="0" top="0" bottom="0" header="0.31496062992125984" footer="0.31496062992125984"/>
  <pageSetup paperSize="9" scale="38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4DE3-F975-4315-B4CF-BE9A71896B24}">
  <sheetPr>
    <tabColor theme="8" tint="0.59999389629810485"/>
    <pageSetUpPr fitToPage="1"/>
  </sheetPr>
  <dimension ref="A1:AA54"/>
  <sheetViews>
    <sheetView showGridLines="0" zoomScale="80" zoomScaleNormal="80" workbookViewId="0">
      <selection activeCell="B1" sqref="B1"/>
    </sheetView>
  </sheetViews>
  <sheetFormatPr baseColWidth="10" defaultColWidth="8.83203125" defaultRowHeight="18"/>
  <cols>
    <col min="1" max="1" width="3" style="10" customWidth="1"/>
    <col min="2" max="2" width="7.6640625" style="10" customWidth="1"/>
    <col min="3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45170</v>
      </c>
      <c r="C2" s="168"/>
      <c r="D2" s="168"/>
      <c r="E2" s="110">
        <f>DATE(2023,9,設定!H5)</f>
        <v>45170</v>
      </c>
      <c r="F2" s="111">
        <f>WEEKDAY(E2)</f>
        <v>6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 t="str">
        <f>IF(OR($F$2&gt;E4,O4=F2),"",IF($F$2=E4,$E$2,C6+1))</f>
        <v/>
      </c>
      <c r="F6" s="177"/>
      <c r="G6" s="176" t="str">
        <f>IF(OR($F$2&gt;G4,O4=F2),"",IF($F$2=G4,$E$2,E6+1))</f>
        <v/>
      </c>
      <c r="H6" s="177"/>
      <c r="I6" s="176" t="str">
        <f>IF(OR($F$2&gt;I4,O4=F2),"",IF($F$2=I4,$E$2,G6+1))</f>
        <v/>
      </c>
      <c r="J6" s="177"/>
      <c r="K6" s="176">
        <f>IF(OR($F$2&gt;K4,O4=F2),"",IF($F$2=K4,$E$2,I6+1))</f>
        <v>45170</v>
      </c>
      <c r="L6" s="177"/>
      <c r="M6" s="178">
        <f>IF(OR($F$2&gt;M4,O4=F2),"",IF($F$2=M4,$E$2,K6+1))</f>
        <v>45171</v>
      </c>
      <c r="N6" s="179"/>
      <c r="O6" s="171">
        <f>IF($F$2=O4,E2,M6+1)</f>
        <v>45172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45173</v>
      </c>
      <c r="D11" s="177"/>
      <c r="E11" s="176">
        <f>C11+1</f>
        <v>45174</v>
      </c>
      <c r="F11" s="177"/>
      <c r="G11" s="176">
        <f t="shared" ref="G11" si="8">E11+1</f>
        <v>45175</v>
      </c>
      <c r="H11" s="177"/>
      <c r="I11" s="176">
        <f t="shared" ref="I11" si="9">G11+1</f>
        <v>45176</v>
      </c>
      <c r="J11" s="177"/>
      <c r="K11" s="176">
        <f t="shared" ref="K11" si="10">I11+1</f>
        <v>45177</v>
      </c>
      <c r="L11" s="177"/>
      <c r="M11" s="178">
        <f t="shared" ref="M11" si="11">K11+1</f>
        <v>45178</v>
      </c>
      <c r="N11" s="179"/>
      <c r="O11" s="171">
        <f t="shared" ref="O11" si="12">M11+1</f>
        <v>45179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45180</v>
      </c>
      <c r="D16" s="177"/>
      <c r="E16" s="176">
        <f>C16+1</f>
        <v>45181</v>
      </c>
      <c r="F16" s="177"/>
      <c r="G16" s="176">
        <f t="shared" ref="G16" si="20">E16+1</f>
        <v>45182</v>
      </c>
      <c r="H16" s="177"/>
      <c r="I16" s="176">
        <f t="shared" ref="I16" si="21">G16+1</f>
        <v>45183</v>
      </c>
      <c r="J16" s="177"/>
      <c r="K16" s="176">
        <f t="shared" ref="K16" si="22">I16+1</f>
        <v>45184</v>
      </c>
      <c r="L16" s="177"/>
      <c r="M16" s="178">
        <f t="shared" ref="M16" si="23">K16+1</f>
        <v>45185</v>
      </c>
      <c r="N16" s="179"/>
      <c r="O16" s="171">
        <f t="shared" ref="O16" si="24">M16+1</f>
        <v>45186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45187</v>
      </c>
      <c r="D21" s="177"/>
      <c r="E21" s="176">
        <f>C21+1</f>
        <v>45188</v>
      </c>
      <c r="F21" s="177"/>
      <c r="G21" s="176">
        <f t="shared" ref="G21" si="32">E21+1</f>
        <v>45189</v>
      </c>
      <c r="H21" s="177"/>
      <c r="I21" s="176">
        <f t="shared" ref="I21" si="33">G21+1</f>
        <v>45190</v>
      </c>
      <c r="J21" s="177"/>
      <c r="K21" s="176">
        <f t="shared" ref="K21" si="34">I21+1</f>
        <v>45191</v>
      </c>
      <c r="L21" s="177"/>
      <c r="M21" s="178">
        <f t="shared" ref="M21" si="35">K21+1</f>
        <v>45192</v>
      </c>
      <c r="N21" s="179"/>
      <c r="O21" s="171">
        <f t="shared" ref="O21" si="36">M21+1</f>
        <v>45193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45194</v>
      </c>
      <c r="D26" s="177"/>
      <c r="E26" s="176">
        <f>C26+1</f>
        <v>45195</v>
      </c>
      <c r="F26" s="177"/>
      <c r="G26" s="176">
        <f t="shared" ref="G26" si="44">E26+1</f>
        <v>45196</v>
      </c>
      <c r="H26" s="177"/>
      <c r="I26" s="176">
        <f t="shared" ref="I26" si="45">G26+1</f>
        <v>45197</v>
      </c>
      <c r="J26" s="177"/>
      <c r="K26" s="176">
        <f t="shared" ref="K26" si="46">I26+1</f>
        <v>45198</v>
      </c>
      <c r="L26" s="177"/>
      <c r="M26" s="178">
        <f t="shared" ref="M26" si="47">K26+1</f>
        <v>45199</v>
      </c>
      <c r="N26" s="179"/>
      <c r="O26" s="171">
        <f t="shared" ref="O26" si="48">M26+1</f>
        <v>45200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45201</v>
      </c>
      <c r="D31" s="177"/>
      <c r="E31" s="176">
        <f>C31+1</f>
        <v>45202</v>
      </c>
      <c r="F31" s="177"/>
      <c r="G31" s="176">
        <f t="shared" ref="G31" si="56">E31+1</f>
        <v>45203</v>
      </c>
      <c r="H31" s="177"/>
      <c r="I31" s="176">
        <f t="shared" ref="I31" si="57">G31+1</f>
        <v>45204</v>
      </c>
      <c r="J31" s="177"/>
      <c r="K31" s="176">
        <f t="shared" ref="K31" si="58">I31+1</f>
        <v>45205</v>
      </c>
      <c r="L31" s="177"/>
      <c r="M31" s="178">
        <f t="shared" ref="M31" si="59">K31+1</f>
        <v>45206</v>
      </c>
      <c r="N31" s="179"/>
      <c r="O31" s="171">
        <f t="shared" ref="O31" si="60">M31+1</f>
        <v>45207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F49:G49"/>
    <mergeCell ref="F50:G50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9">
    <cfRule type="cellIs" dxfId="162" priority="45" operator="equal">
      <formula>0</formula>
    </cfRule>
  </conditionalFormatting>
  <conditionalFormatting sqref="Q12:Q14">
    <cfRule type="cellIs" dxfId="161" priority="44" operator="equal">
      <formula>0</formula>
    </cfRule>
  </conditionalFormatting>
  <conditionalFormatting sqref="Q17:Q19">
    <cfRule type="cellIs" dxfId="160" priority="43" operator="equal">
      <formula>0</formula>
    </cfRule>
  </conditionalFormatting>
  <conditionalFormatting sqref="Q22:Q24">
    <cfRule type="cellIs" dxfId="159" priority="42" operator="equal">
      <formula>0</formula>
    </cfRule>
  </conditionalFormatting>
  <conditionalFormatting sqref="Q27:Q29">
    <cfRule type="cellIs" dxfId="158" priority="41" operator="equal">
      <formula>0</formula>
    </cfRule>
  </conditionalFormatting>
  <conditionalFormatting sqref="Q32:Q34">
    <cfRule type="cellIs" dxfId="157" priority="40" operator="equal">
      <formula>0</formula>
    </cfRule>
  </conditionalFormatting>
  <conditionalFormatting sqref="C11:P11">
    <cfRule type="expression" dxfId="156" priority="37">
      <formula>COUNTIF(祝日,C$11)=1</formula>
    </cfRule>
  </conditionalFormatting>
  <conditionalFormatting sqref="C16:P16">
    <cfRule type="expression" dxfId="155" priority="36">
      <formula>COUNTIF(祝日,C$16)=1</formula>
    </cfRule>
  </conditionalFormatting>
  <conditionalFormatting sqref="C21:P21">
    <cfRule type="expression" dxfId="154" priority="35">
      <formula>COUNTIF(祝日,C$21)=1</formula>
    </cfRule>
  </conditionalFormatting>
  <conditionalFormatting sqref="C26:P26">
    <cfRule type="expression" dxfId="153" priority="34">
      <formula>COUNTIF(祝日,C$26)=1</formula>
    </cfRule>
  </conditionalFormatting>
  <conditionalFormatting sqref="C31:P31">
    <cfRule type="expression" dxfId="152" priority="33">
      <formula>COUNTIF(祝日,C$31)=1</formula>
    </cfRule>
  </conditionalFormatting>
  <conditionalFormatting sqref="U7:U10">
    <cfRule type="cellIs" dxfId="151" priority="32" operator="equal">
      <formula>0</formula>
    </cfRule>
  </conditionalFormatting>
  <conditionalFormatting sqref="V7:V10">
    <cfRule type="cellIs" dxfId="150" priority="31" operator="equal">
      <formula>0</formula>
    </cfRule>
  </conditionalFormatting>
  <conditionalFormatting sqref="W7:W10">
    <cfRule type="cellIs" dxfId="149" priority="30" operator="equal">
      <formula>0</formula>
    </cfRule>
  </conditionalFormatting>
  <conditionalFormatting sqref="X7:X10">
    <cfRule type="cellIs" dxfId="148" priority="29" operator="equal">
      <formula>0</formula>
    </cfRule>
  </conditionalFormatting>
  <conditionalFormatting sqref="Y7:Y10">
    <cfRule type="cellIs" dxfId="147" priority="28" operator="equal">
      <formula>0</formula>
    </cfRule>
  </conditionalFormatting>
  <conditionalFormatting sqref="Z7:Z10">
    <cfRule type="cellIs" dxfId="146" priority="27" operator="equal">
      <formula>0</formula>
    </cfRule>
  </conditionalFormatting>
  <conditionalFormatting sqref="AA7:AA10">
    <cfRule type="cellIs" dxfId="145" priority="26" operator="equal">
      <formula>0</formula>
    </cfRule>
  </conditionalFormatting>
  <conditionalFormatting sqref="I26:P26 C31:P31 G26">
    <cfRule type="expression" dxfId="144" priority="24">
      <formula>$C$6&lt;&gt;""</formula>
    </cfRule>
  </conditionalFormatting>
  <conditionalFormatting sqref="E31:P31 C31">
    <cfRule type="expression" dxfId="143" priority="23">
      <formula>$M$6&lt;&gt;""</formula>
    </cfRule>
  </conditionalFormatting>
  <conditionalFormatting sqref="G31:P31 E31">
    <cfRule type="expression" dxfId="142" priority="22">
      <formula>$O$6&lt;&gt;""</formula>
    </cfRule>
  </conditionalFormatting>
  <conditionalFormatting sqref="C31:P31 O26 M26">
    <cfRule type="expression" dxfId="141" priority="20">
      <formula>$I$6&lt;&gt;""</formula>
    </cfRule>
  </conditionalFormatting>
  <conditionalFormatting sqref="M26:P26 C31:P31 K26">
    <cfRule type="expression" dxfId="140" priority="19">
      <formula>$G$6&lt;&gt;""</formula>
    </cfRule>
  </conditionalFormatting>
  <conditionalFormatting sqref="C31:P31 K26:P26 I26">
    <cfRule type="expression" dxfId="139" priority="18">
      <formula>$E$6&lt;&gt;""</formula>
    </cfRule>
  </conditionalFormatting>
  <conditionalFormatting sqref="C6:P6">
    <cfRule type="expression" dxfId="138" priority="17">
      <formula>COUNTIF(祝日,C$6)=1</formula>
    </cfRule>
  </conditionalFormatting>
  <conditionalFormatting sqref="Q10">
    <cfRule type="cellIs" dxfId="137" priority="16" operator="equal">
      <formula>0</formula>
    </cfRule>
  </conditionalFormatting>
  <conditionalFormatting sqref="C10:P10">
    <cfRule type="cellIs" dxfId="136" priority="15" operator="equal">
      <formula>0</formula>
    </cfRule>
  </conditionalFormatting>
  <conditionalFormatting sqref="Q15">
    <cfRule type="cellIs" dxfId="135" priority="14" operator="equal">
      <formula>0</formula>
    </cfRule>
  </conditionalFormatting>
  <conditionalFormatting sqref="C15:P15">
    <cfRule type="cellIs" dxfId="134" priority="13" operator="equal">
      <formula>0</formula>
    </cfRule>
  </conditionalFormatting>
  <conditionalFormatting sqref="Q20">
    <cfRule type="cellIs" dxfId="133" priority="12" operator="equal">
      <formula>0</formula>
    </cfRule>
  </conditionalFormatting>
  <conditionalFormatting sqref="C20:P20">
    <cfRule type="cellIs" dxfId="132" priority="11" operator="equal">
      <formula>0</formula>
    </cfRule>
  </conditionalFormatting>
  <conditionalFormatting sqref="Q25">
    <cfRule type="cellIs" dxfId="131" priority="10" operator="equal">
      <formula>0</formula>
    </cfRule>
  </conditionalFormatting>
  <conditionalFormatting sqref="C25:P25">
    <cfRule type="cellIs" dxfId="130" priority="9" operator="equal">
      <formula>0</formula>
    </cfRule>
  </conditionalFormatting>
  <conditionalFormatting sqref="Q30">
    <cfRule type="cellIs" dxfId="129" priority="8" operator="equal">
      <formula>0</formula>
    </cfRule>
  </conditionalFormatting>
  <conditionalFormatting sqref="C30:P30">
    <cfRule type="cellIs" dxfId="128" priority="7" operator="equal">
      <formula>0</formula>
    </cfRule>
  </conditionalFormatting>
  <conditionalFormatting sqref="Q35">
    <cfRule type="cellIs" dxfId="127" priority="6" operator="equal">
      <formula>0</formula>
    </cfRule>
  </conditionalFormatting>
  <conditionalFormatting sqref="C35:P35">
    <cfRule type="cellIs" dxfId="126" priority="5" operator="equal">
      <formula>0</formula>
    </cfRule>
  </conditionalFormatting>
  <conditionalFormatting sqref="C31:P31 O26">
    <cfRule type="expression" dxfId="125" priority="21">
      <formula>$K$6&lt;&gt;""</formula>
    </cfRule>
  </conditionalFormatting>
  <conditionalFormatting sqref="C44:D44 C53:D53 G53:H53 K42:L42 J45:L46 J49:L50">
    <cfRule type="cellIs" dxfId="124" priority="2" operator="equal">
      <formula>0</formula>
    </cfRule>
  </conditionalFormatting>
  <conditionalFormatting sqref="L39:L41">
    <cfRule type="cellIs" dxfId="123" priority="1" operator="equal">
      <formula>0</formula>
    </cfRule>
  </conditionalFormatting>
  <pageMargins left="0" right="0" top="0" bottom="0" header="0.31496062992125984" footer="0.31496062992125984"/>
  <pageSetup paperSize="9" scale="38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725A-A2F2-4D90-AE77-DECBAED6BE8F}">
  <sheetPr>
    <tabColor theme="8" tint="0.59999389629810485"/>
    <pageSetUpPr fitToPage="1"/>
  </sheetPr>
  <dimension ref="A1:AA54"/>
  <sheetViews>
    <sheetView showGridLines="0" zoomScale="80" zoomScaleNormal="80" workbookViewId="0"/>
  </sheetViews>
  <sheetFormatPr baseColWidth="10" defaultColWidth="8.83203125" defaultRowHeight="18"/>
  <cols>
    <col min="1" max="1" width="3" style="10" customWidth="1"/>
    <col min="2" max="2" width="7.6640625" style="10" customWidth="1"/>
    <col min="3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45200</v>
      </c>
      <c r="C2" s="168"/>
      <c r="D2" s="168"/>
      <c r="E2" s="110">
        <f>DATE(2023,10,設定!H5)</f>
        <v>45200</v>
      </c>
      <c r="F2" s="111">
        <f>WEEKDAY(E2)</f>
        <v>1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 t="str">
        <f>IF(OR($F$2&gt;E4,O4=F2),"",IF($F$2=E4,$E$2,C6+1))</f>
        <v/>
      </c>
      <c r="F6" s="177"/>
      <c r="G6" s="176" t="str">
        <f>IF(OR($F$2&gt;G4,O4=F2),"",IF($F$2=G4,$E$2,E6+1))</f>
        <v/>
      </c>
      <c r="H6" s="177"/>
      <c r="I6" s="176" t="str">
        <f>IF(OR($F$2&gt;I4,O4=F2),"",IF($F$2=I4,$E$2,G6+1))</f>
        <v/>
      </c>
      <c r="J6" s="177"/>
      <c r="K6" s="176" t="str">
        <f>IF(OR($F$2&gt;K4,O4=F2),"",IF($F$2=K4,$E$2,I6+1))</f>
        <v/>
      </c>
      <c r="L6" s="177"/>
      <c r="M6" s="178" t="str">
        <f>IF(OR($F$2&gt;M4,O4=F2),"",IF($F$2=M4,$E$2,K6+1))</f>
        <v/>
      </c>
      <c r="N6" s="179"/>
      <c r="O6" s="171">
        <f>IF($F$2=O4,E2,M6+1)</f>
        <v>45200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45201</v>
      </c>
      <c r="D11" s="177"/>
      <c r="E11" s="176">
        <f>C11+1</f>
        <v>45202</v>
      </c>
      <c r="F11" s="177"/>
      <c r="G11" s="176">
        <f t="shared" ref="G11" si="8">E11+1</f>
        <v>45203</v>
      </c>
      <c r="H11" s="177"/>
      <c r="I11" s="176">
        <f t="shared" ref="I11" si="9">G11+1</f>
        <v>45204</v>
      </c>
      <c r="J11" s="177"/>
      <c r="K11" s="176">
        <f t="shared" ref="K11" si="10">I11+1</f>
        <v>45205</v>
      </c>
      <c r="L11" s="177"/>
      <c r="M11" s="178">
        <f t="shared" ref="M11" si="11">K11+1</f>
        <v>45206</v>
      </c>
      <c r="N11" s="179"/>
      <c r="O11" s="171">
        <f t="shared" ref="O11" si="12">M11+1</f>
        <v>45207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45208</v>
      </c>
      <c r="D16" s="177"/>
      <c r="E16" s="176">
        <f>C16+1</f>
        <v>45209</v>
      </c>
      <c r="F16" s="177"/>
      <c r="G16" s="176">
        <f t="shared" ref="G16" si="20">E16+1</f>
        <v>45210</v>
      </c>
      <c r="H16" s="177"/>
      <c r="I16" s="176">
        <f t="shared" ref="I16" si="21">G16+1</f>
        <v>45211</v>
      </c>
      <c r="J16" s="177"/>
      <c r="K16" s="176">
        <f t="shared" ref="K16" si="22">I16+1</f>
        <v>45212</v>
      </c>
      <c r="L16" s="177"/>
      <c r="M16" s="178">
        <f t="shared" ref="M16" si="23">K16+1</f>
        <v>45213</v>
      </c>
      <c r="N16" s="179"/>
      <c r="O16" s="171">
        <f t="shared" ref="O16" si="24">M16+1</f>
        <v>45214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45215</v>
      </c>
      <c r="D21" s="177"/>
      <c r="E21" s="176">
        <f>C21+1</f>
        <v>45216</v>
      </c>
      <c r="F21" s="177"/>
      <c r="G21" s="176">
        <f t="shared" ref="G21" si="32">E21+1</f>
        <v>45217</v>
      </c>
      <c r="H21" s="177"/>
      <c r="I21" s="176">
        <f t="shared" ref="I21" si="33">G21+1</f>
        <v>45218</v>
      </c>
      <c r="J21" s="177"/>
      <c r="K21" s="176">
        <f t="shared" ref="K21" si="34">I21+1</f>
        <v>45219</v>
      </c>
      <c r="L21" s="177"/>
      <c r="M21" s="178">
        <f t="shared" ref="M21" si="35">K21+1</f>
        <v>45220</v>
      </c>
      <c r="N21" s="179"/>
      <c r="O21" s="171">
        <f t="shared" ref="O21" si="36">M21+1</f>
        <v>45221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45222</v>
      </c>
      <c r="D26" s="177"/>
      <c r="E26" s="176">
        <f>C26+1</f>
        <v>45223</v>
      </c>
      <c r="F26" s="177"/>
      <c r="G26" s="176">
        <f t="shared" ref="G26" si="44">E26+1</f>
        <v>45224</v>
      </c>
      <c r="H26" s="177"/>
      <c r="I26" s="176">
        <f t="shared" ref="I26" si="45">G26+1</f>
        <v>45225</v>
      </c>
      <c r="J26" s="177"/>
      <c r="K26" s="176">
        <f t="shared" ref="K26" si="46">I26+1</f>
        <v>45226</v>
      </c>
      <c r="L26" s="177"/>
      <c r="M26" s="178">
        <f t="shared" ref="M26" si="47">K26+1</f>
        <v>45227</v>
      </c>
      <c r="N26" s="179"/>
      <c r="O26" s="171">
        <f t="shared" ref="O26" si="48">M26+1</f>
        <v>45228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45229</v>
      </c>
      <c r="D31" s="177"/>
      <c r="E31" s="176">
        <f>C31+1</f>
        <v>45230</v>
      </c>
      <c r="F31" s="177"/>
      <c r="G31" s="176">
        <f t="shared" ref="G31" si="56">E31+1</f>
        <v>45231</v>
      </c>
      <c r="H31" s="177"/>
      <c r="I31" s="176">
        <f t="shared" ref="I31" si="57">G31+1</f>
        <v>45232</v>
      </c>
      <c r="J31" s="177"/>
      <c r="K31" s="176">
        <f t="shared" ref="K31" si="58">I31+1</f>
        <v>45233</v>
      </c>
      <c r="L31" s="177"/>
      <c r="M31" s="178">
        <f t="shared" ref="M31" si="59">K31+1</f>
        <v>45234</v>
      </c>
      <c r="N31" s="179"/>
      <c r="O31" s="171">
        <f t="shared" ref="O31" si="60">M31+1</f>
        <v>45235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F49:G49"/>
    <mergeCell ref="F50:G50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9">
    <cfRule type="cellIs" dxfId="122" priority="45" operator="equal">
      <formula>0</formula>
    </cfRule>
  </conditionalFormatting>
  <conditionalFormatting sqref="Q12:Q14">
    <cfRule type="cellIs" dxfId="121" priority="44" operator="equal">
      <formula>0</formula>
    </cfRule>
  </conditionalFormatting>
  <conditionalFormatting sqref="Q17:Q19">
    <cfRule type="cellIs" dxfId="120" priority="43" operator="equal">
      <formula>0</formula>
    </cfRule>
  </conditionalFormatting>
  <conditionalFormatting sqref="Q22:Q24">
    <cfRule type="cellIs" dxfId="119" priority="42" operator="equal">
      <formula>0</formula>
    </cfRule>
  </conditionalFormatting>
  <conditionalFormatting sqref="Q27:Q29">
    <cfRule type="cellIs" dxfId="118" priority="41" operator="equal">
      <formula>0</formula>
    </cfRule>
  </conditionalFormatting>
  <conditionalFormatting sqref="Q32:Q34">
    <cfRule type="cellIs" dxfId="117" priority="40" operator="equal">
      <formula>0</formula>
    </cfRule>
  </conditionalFormatting>
  <conditionalFormatting sqref="C11:P11">
    <cfRule type="expression" dxfId="116" priority="37">
      <formula>COUNTIF(祝日,C$11)=1</formula>
    </cfRule>
  </conditionalFormatting>
  <conditionalFormatting sqref="C16:P16">
    <cfRule type="expression" dxfId="115" priority="36">
      <formula>COUNTIF(祝日,C$16)=1</formula>
    </cfRule>
  </conditionalFormatting>
  <conditionalFormatting sqref="C21:P21">
    <cfRule type="expression" dxfId="114" priority="35">
      <formula>COUNTIF(祝日,C$21)=1</formula>
    </cfRule>
  </conditionalFormatting>
  <conditionalFormatting sqref="C26:P26">
    <cfRule type="expression" dxfId="113" priority="34">
      <formula>COUNTIF(祝日,C$26)=1</formula>
    </cfRule>
  </conditionalFormatting>
  <conditionalFormatting sqref="C31:P31">
    <cfRule type="expression" dxfId="112" priority="21">
      <formula>$K$6&lt;&gt;""</formula>
    </cfRule>
    <cfRule type="expression" dxfId="111" priority="33">
      <formula>COUNTIF(祝日,C$31)=1</formula>
    </cfRule>
  </conditionalFormatting>
  <conditionalFormatting sqref="U7:U10">
    <cfRule type="cellIs" dxfId="110" priority="32" operator="equal">
      <formula>0</formula>
    </cfRule>
  </conditionalFormatting>
  <conditionalFormatting sqref="V7:V10">
    <cfRule type="cellIs" dxfId="109" priority="31" operator="equal">
      <formula>0</formula>
    </cfRule>
  </conditionalFormatting>
  <conditionalFormatting sqref="W7:W10">
    <cfRule type="cellIs" dxfId="108" priority="30" operator="equal">
      <formula>0</formula>
    </cfRule>
  </conditionalFormatting>
  <conditionalFormatting sqref="X7:X10">
    <cfRule type="cellIs" dxfId="107" priority="29" operator="equal">
      <formula>0</formula>
    </cfRule>
  </conditionalFormatting>
  <conditionalFormatting sqref="Y7:Y10">
    <cfRule type="cellIs" dxfId="106" priority="28" operator="equal">
      <formula>0</formula>
    </cfRule>
  </conditionalFormatting>
  <conditionalFormatting sqref="Z7:Z10">
    <cfRule type="cellIs" dxfId="105" priority="27" operator="equal">
      <formula>0</formula>
    </cfRule>
  </conditionalFormatting>
  <conditionalFormatting sqref="AA7:AA10">
    <cfRule type="cellIs" dxfId="104" priority="26" operator="equal">
      <formula>0</formula>
    </cfRule>
  </conditionalFormatting>
  <conditionalFormatting sqref="I26:P26 C31:P31">
    <cfRule type="expression" dxfId="103" priority="24">
      <formula>$C$6&lt;&gt;""</formula>
    </cfRule>
  </conditionalFormatting>
  <conditionalFormatting sqref="E31:P31">
    <cfRule type="expression" dxfId="102" priority="23">
      <formula>$M$6&lt;&gt;""</formula>
    </cfRule>
  </conditionalFormatting>
  <conditionalFormatting sqref="G31:P31">
    <cfRule type="expression" dxfId="101" priority="22">
      <formula>$O$6&lt;&gt;""</formula>
    </cfRule>
  </conditionalFormatting>
  <conditionalFormatting sqref="C31:P31 O26:P26">
    <cfRule type="expression" dxfId="100" priority="20">
      <formula>$I$6&lt;&gt;""</formula>
    </cfRule>
  </conditionalFormatting>
  <conditionalFormatting sqref="M26:P26 C31:P31">
    <cfRule type="expression" dxfId="99" priority="19">
      <formula>$G$6&lt;&gt;""</formula>
    </cfRule>
  </conditionalFormatting>
  <conditionalFormatting sqref="C31:P31 K26:P26">
    <cfRule type="expression" dxfId="98" priority="18">
      <formula>$E$6&lt;&gt;""</formula>
    </cfRule>
  </conditionalFormatting>
  <conditionalFormatting sqref="C6:P6">
    <cfRule type="expression" dxfId="97" priority="17">
      <formula>COUNTIF(祝日,C$6)=1</formula>
    </cfRule>
  </conditionalFormatting>
  <conditionalFormatting sqref="Q10">
    <cfRule type="cellIs" dxfId="96" priority="16" operator="equal">
      <formula>0</formula>
    </cfRule>
  </conditionalFormatting>
  <conditionalFormatting sqref="C10:P10">
    <cfRule type="cellIs" dxfId="95" priority="15" operator="equal">
      <formula>0</formula>
    </cfRule>
  </conditionalFormatting>
  <conditionalFormatting sqref="Q15">
    <cfRule type="cellIs" dxfId="94" priority="14" operator="equal">
      <formula>0</formula>
    </cfRule>
  </conditionalFormatting>
  <conditionalFormatting sqref="C15:P15">
    <cfRule type="cellIs" dxfId="93" priority="13" operator="equal">
      <formula>0</formula>
    </cfRule>
  </conditionalFormatting>
  <conditionalFormatting sqref="Q20">
    <cfRule type="cellIs" dxfId="92" priority="12" operator="equal">
      <formula>0</formula>
    </cfRule>
  </conditionalFormatting>
  <conditionalFormatting sqref="C20:P20">
    <cfRule type="cellIs" dxfId="91" priority="11" operator="equal">
      <formula>0</formula>
    </cfRule>
  </conditionalFormatting>
  <conditionalFormatting sqref="Q25">
    <cfRule type="cellIs" dxfId="90" priority="10" operator="equal">
      <formula>0</formula>
    </cfRule>
  </conditionalFormatting>
  <conditionalFormatting sqref="C25:P25">
    <cfRule type="cellIs" dxfId="89" priority="9" operator="equal">
      <formula>0</formula>
    </cfRule>
  </conditionalFormatting>
  <conditionalFormatting sqref="Q30">
    <cfRule type="cellIs" dxfId="88" priority="8" operator="equal">
      <formula>0</formula>
    </cfRule>
  </conditionalFormatting>
  <conditionalFormatting sqref="C30:P30">
    <cfRule type="cellIs" dxfId="87" priority="7" operator="equal">
      <formula>0</formula>
    </cfRule>
  </conditionalFormatting>
  <conditionalFormatting sqref="Q35">
    <cfRule type="cellIs" dxfId="86" priority="6" operator="equal">
      <formula>0</formula>
    </cfRule>
  </conditionalFormatting>
  <conditionalFormatting sqref="C35:P35">
    <cfRule type="cellIs" dxfId="85" priority="5" operator="equal">
      <formula>0</formula>
    </cfRule>
  </conditionalFormatting>
  <conditionalFormatting sqref="C44:D44 C53:D53 G53:H53 K42:L42 J45:L46 J49:L50">
    <cfRule type="cellIs" dxfId="84" priority="2" operator="equal">
      <formula>0</formula>
    </cfRule>
  </conditionalFormatting>
  <conditionalFormatting sqref="L39:L41">
    <cfRule type="cellIs" dxfId="83" priority="1" operator="equal">
      <formula>0</formula>
    </cfRule>
  </conditionalFormatting>
  <pageMargins left="0" right="0" top="0" bottom="0" header="0.31496062992125984" footer="0.31496062992125984"/>
  <pageSetup paperSize="9" scale="38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FB5F9-B698-4F62-9F7D-26A18BD0E939}">
  <sheetPr>
    <tabColor theme="8" tint="0.59999389629810485"/>
    <pageSetUpPr fitToPage="1"/>
  </sheetPr>
  <dimension ref="A1:AA54"/>
  <sheetViews>
    <sheetView showGridLines="0" zoomScale="80" zoomScaleNormal="80" workbookViewId="0"/>
  </sheetViews>
  <sheetFormatPr baseColWidth="10" defaultColWidth="8.83203125" defaultRowHeight="18"/>
  <cols>
    <col min="1" max="1" width="3" style="10" customWidth="1"/>
    <col min="2" max="2" width="7.6640625" style="10" customWidth="1"/>
    <col min="3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45231</v>
      </c>
      <c r="C2" s="168"/>
      <c r="D2" s="168"/>
      <c r="E2" s="110">
        <f>DATE(2023,11,設定!H5)</f>
        <v>45231</v>
      </c>
      <c r="F2" s="111">
        <f>WEEKDAY(E2)</f>
        <v>4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 t="str">
        <f>IF(OR($F$2&gt;E4,O4=F2),"",IF($F$2=E4,$E$2,C6+1))</f>
        <v/>
      </c>
      <c r="F6" s="177"/>
      <c r="G6" s="176">
        <f>IF(OR($F$2&gt;G4,O4=F2),"",IF($F$2=G4,$E$2,E6+1))</f>
        <v>45231</v>
      </c>
      <c r="H6" s="177"/>
      <c r="I6" s="176">
        <f>IF(OR($F$2&gt;I4,O4=F2),"",IF($F$2=I4,$E$2,G6+1))</f>
        <v>45232</v>
      </c>
      <c r="J6" s="177"/>
      <c r="K6" s="176">
        <f>IF(OR($F$2&gt;K4,O4=F2),"",IF($F$2=K4,$E$2,I6+1))</f>
        <v>45233</v>
      </c>
      <c r="L6" s="177"/>
      <c r="M6" s="178">
        <f>IF(OR($F$2&gt;M4,O4=F2),"",IF($F$2=M4,$E$2,K6+1))</f>
        <v>45234</v>
      </c>
      <c r="N6" s="179"/>
      <c r="O6" s="171">
        <f>IF($F$2=O4,E2,M6+1)</f>
        <v>45235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45236</v>
      </c>
      <c r="D11" s="177"/>
      <c r="E11" s="176">
        <f>C11+1</f>
        <v>45237</v>
      </c>
      <c r="F11" s="177"/>
      <c r="G11" s="176">
        <f t="shared" ref="G11" si="8">E11+1</f>
        <v>45238</v>
      </c>
      <c r="H11" s="177"/>
      <c r="I11" s="176">
        <f t="shared" ref="I11" si="9">G11+1</f>
        <v>45239</v>
      </c>
      <c r="J11" s="177"/>
      <c r="K11" s="176">
        <f t="shared" ref="K11" si="10">I11+1</f>
        <v>45240</v>
      </c>
      <c r="L11" s="177"/>
      <c r="M11" s="178">
        <f t="shared" ref="M11" si="11">K11+1</f>
        <v>45241</v>
      </c>
      <c r="N11" s="179"/>
      <c r="O11" s="171">
        <f t="shared" ref="O11" si="12">M11+1</f>
        <v>45242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45243</v>
      </c>
      <c r="D16" s="177"/>
      <c r="E16" s="176">
        <f>C16+1</f>
        <v>45244</v>
      </c>
      <c r="F16" s="177"/>
      <c r="G16" s="176">
        <f t="shared" ref="G16" si="20">E16+1</f>
        <v>45245</v>
      </c>
      <c r="H16" s="177"/>
      <c r="I16" s="176">
        <f t="shared" ref="I16" si="21">G16+1</f>
        <v>45246</v>
      </c>
      <c r="J16" s="177"/>
      <c r="K16" s="176">
        <f t="shared" ref="K16" si="22">I16+1</f>
        <v>45247</v>
      </c>
      <c r="L16" s="177"/>
      <c r="M16" s="178">
        <f t="shared" ref="M16" si="23">K16+1</f>
        <v>45248</v>
      </c>
      <c r="N16" s="179"/>
      <c r="O16" s="171">
        <f t="shared" ref="O16" si="24">M16+1</f>
        <v>45249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45250</v>
      </c>
      <c r="D21" s="177"/>
      <c r="E21" s="176">
        <f>C21+1</f>
        <v>45251</v>
      </c>
      <c r="F21" s="177"/>
      <c r="G21" s="176">
        <f t="shared" ref="G21" si="32">E21+1</f>
        <v>45252</v>
      </c>
      <c r="H21" s="177"/>
      <c r="I21" s="176">
        <f t="shared" ref="I21" si="33">G21+1</f>
        <v>45253</v>
      </c>
      <c r="J21" s="177"/>
      <c r="K21" s="176">
        <f t="shared" ref="K21" si="34">I21+1</f>
        <v>45254</v>
      </c>
      <c r="L21" s="177"/>
      <c r="M21" s="178">
        <f t="shared" ref="M21" si="35">K21+1</f>
        <v>45255</v>
      </c>
      <c r="N21" s="179"/>
      <c r="O21" s="171">
        <f t="shared" ref="O21" si="36">M21+1</f>
        <v>45256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45257</v>
      </c>
      <c r="D26" s="177"/>
      <c r="E26" s="176">
        <f>C26+1</f>
        <v>45258</v>
      </c>
      <c r="F26" s="177"/>
      <c r="G26" s="176">
        <f t="shared" ref="G26" si="44">E26+1</f>
        <v>45259</v>
      </c>
      <c r="H26" s="177"/>
      <c r="I26" s="176">
        <f t="shared" ref="I26" si="45">G26+1</f>
        <v>45260</v>
      </c>
      <c r="J26" s="177"/>
      <c r="K26" s="176">
        <f t="shared" ref="K26" si="46">I26+1</f>
        <v>45261</v>
      </c>
      <c r="L26" s="177"/>
      <c r="M26" s="178">
        <f t="shared" ref="M26" si="47">K26+1</f>
        <v>45262</v>
      </c>
      <c r="N26" s="179"/>
      <c r="O26" s="171">
        <f t="shared" ref="O26" si="48">M26+1</f>
        <v>45263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45264</v>
      </c>
      <c r="D31" s="177"/>
      <c r="E31" s="176">
        <f>C31+1</f>
        <v>45265</v>
      </c>
      <c r="F31" s="177"/>
      <c r="G31" s="176">
        <f t="shared" ref="G31" si="56">E31+1</f>
        <v>45266</v>
      </c>
      <c r="H31" s="177"/>
      <c r="I31" s="176">
        <f t="shared" ref="I31" si="57">G31+1</f>
        <v>45267</v>
      </c>
      <c r="J31" s="177"/>
      <c r="K31" s="176">
        <f t="shared" ref="K31" si="58">I31+1</f>
        <v>45268</v>
      </c>
      <c r="L31" s="177"/>
      <c r="M31" s="178">
        <f t="shared" ref="M31" si="59">K31+1</f>
        <v>45269</v>
      </c>
      <c r="N31" s="179"/>
      <c r="O31" s="171">
        <f t="shared" ref="O31" si="60">M31+1</f>
        <v>45270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F49:G49"/>
    <mergeCell ref="F50:G50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9">
    <cfRule type="cellIs" dxfId="82" priority="45" operator="equal">
      <formula>0</formula>
    </cfRule>
  </conditionalFormatting>
  <conditionalFormatting sqref="Q12:Q14">
    <cfRule type="cellIs" dxfId="81" priority="44" operator="equal">
      <formula>0</formula>
    </cfRule>
  </conditionalFormatting>
  <conditionalFormatting sqref="Q17:Q19">
    <cfRule type="cellIs" dxfId="80" priority="43" operator="equal">
      <formula>0</formula>
    </cfRule>
  </conditionalFormatting>
  <conditionalFormatting sqref="Q22:Q24">
    <cfRule type="cellIs" dxfId="79" priority="42" operator="equal">
      <formula>0</formula>
    </cfRule>
  </conditionalFormatting>
  <conditionalFormatting sqref="Q27:Q29">
    <cfRule type="cellIs" dxfId="78" priority="41" operator="equal">
      <formula>0</formula>
    </cfRule>
  </conditionalFormatting>
  <conditionalFormatting sqref="Q32:Q34">
    <cfRule type="cellIs" dxfId="77" priority="40" operator="equal">
      <formula>0</formula>
    </cfRule>
  </conditionalFormatting>
  <conditionalFormatting sqref="C11:P11">
    <cfRule type="expression" dxfId="76" priority="37">
      <formula>COUNTIF(祝日,C$11)=1</formula>
    </cfRule>
  </conditionalFormatting>
  <conditionalFormatting sqref="C16:P16">
    <cfRule type="expression" dxfId="75" priority="36">
      <formula>COUNTIF(祝日,C$16)=1</formula>
    </cfRule>
  </conditionalFormatting>
  <conditionalFormatting sqref="C21:P21">
    <cfRule type="expression" dxfId="74" priority="35">
      <formula>COUNTIF(祝日,C$21)=1</formula>
    </cfRule>
  </conditionalFormatting>
  <conditionalFormatting sqref="C26:P26">
    <cfRule type="expression" dxfId="73" priority="34">
      <formula>COUNTIF(祝日,C$26)=1</formula>
    </cfRule>
  </conditionalFormatting>
  <conditionalFormatting sqref="C31:P31">
    <cfRule type="expression" dxfId="72" priority="33">
      <formula>COUNTIF(祝日,C$31)=1</formula>
    </cfRule>
  </conditionalFormatting>
  <conditionalFormatting sqref="U7:U10">
    <cfRule type="cellIs" dxfId="71" priority="32" operator="equal">
      <formula>0</formula>
    </cfRule>
  </conditionalFormatting>
  <conditionalFormatting sqref="V7:V10">
    <cfRule type="cellIs" dxfId="70" priority="31" operator="equal">
      <formula>0</formula>
    </cfRule>
  </conditionalFormatting>
  <conditionalFormatting sqref="W7:W10">
    <cfRule type="cellIs" dxfId="69" priority="30" operator="equal">
      <formula>0</formula>
    </cfRule>
  </conditionalFormatting>
  <conditionalFormatting sqref="X7:X10">
    <cfRule type="cellIs" dxfId="68" priority="29" operator="equal">
      <formula>0</formula>
    </cfRule>
  </conditionalFormatting>
  <conditionalFormatting sqref="Y7:Y10">
    <cfRule type="cellIs" dxfId="67" priority="28" operator="equal">
      <formula>0</formula>
    </cfRule>
  </conditionalFormatting>
  <conditionalFormatting sqref="Z7:Z10">
    <cfRule type="cellIs" dxfId="66" priority="27" operator="equal">
      <formula>0</formula>
    </cfRule>
  </conditionalFormatting>
  <conditionalFormatting sqref="AA7:AA10">
    <cfRule type="cellIs" dxfId="65" priority="26" operator="equal">
      <formula>0</formula>
    </cfRule>
  </conditionalFormatting>
  <conditionalFormatting sqref="I26:P26 C31:P31 G26">
    <cfRule type="expression" dxfId="64" priority="24">
      <formula>$C$6&lt;&gt;""</formula>
    </cfRule>
  </conditionalFormatting>
  <conditionalFormatting sqref="E31:P31 C31">
    <cfRule type="expression" dxfId="63" priority="23">
      <formula>$M$6&lt;&gt;""</formula>
    </cfRule>
  </conditionalFormatting>
  <conditionalFormatting sqref="G31:P31 E31">
    <cfRule type="expression" dxfId="62" priority="22">
      <formula>$O$6&lt;&gt;""</formula>
    </cfRule>
  </conditionalFormatting>
  <conditionalFormatting sqref="C31:P31 O26 M26">
    <cfRule type="expression" dxfId="61" priority="20">
      <formula>$I$6&lt;&gt;""</formula>
    </cfRule>
  </conditionalFormatting>
  <conditionalFormatting sqref="M26:P26 C31:P31 K26">
    <cfRule type="expression" dxfId="60" priority="19">
      <formula>$G$6&lt;&gt;""</formula>
    </cfRule>
  </conditionalFormatting>
  <conditionalFormatting sqref="C31:P31 K26:P26 I26">
    <cfRule type="expression" dxfId="59" priority="18">
      <formula>$E$6&lt;&gt;""</formula>
    </cfRule>
  </conditionalFormatting>
  <conditionalFormatting sqref="C6:P6">
    <cfRule type="expression" dxfId="58" priority="17">
      <formula>COUNTIF(祝日,C$6)=1</formula>
    </cfRule>
  </conditionalFormatting>
  <conditionalFormatting sqref="Q10">
    <cfRule type="cellIs" dxfId="57" priority="16" operator="equal">
      <formula>0</formula>
    </cfRule>
  </conditionalFormatting>
  <conditionalFormatting sqref="C10:P10">
    <cfRule type="cellIs" dxfId="56" priority="15" operator="equal">
      <formula>0</formula>
    </cfRule>
  </conditionalFormatting>
  <conditionalFormatting sqref="Q15">
    <cfRule type="cellIs" dxfId="55" priority="14" operator="equal">
      <formula>0</formula>
    </cfRule>
  </conditionalFormatting>
  <conditionalFormatting sqref="C15:P15">
    <cfRule type="cellIs" dxfId="54" priority="13" operator="equal">
      <formula>0</formula>
    </cfRule>
  </conditionalFormatting>
  <conditionalFormatting sqref="Q20">
    <cfRule type="cellIs" dxfId="53" priority="12" operator="equal">
      <formula>0</formula>
    </cfRule>
  </conditionalFormatting>
  <conditionalFormatting sqref="C20:P20">
    <cfRule type="cellIs" dxfId="52" priority="11" operator="equal">
      <formula>0</formula>
    </cfRule>
  </conditionalFormatting>
  <conditionalFormatting sqref="Q25">
    <cfRule type="cellIs" dxfId="51" priority="10" operator="equal">
      <formula>0</formula>
    </cfRule>
  </conditionalFormatting>
  <conditionalFormatting sqref="C25:P25">
    <cfRule type="cellIs" dxfId="50" priority="9" operator="equal">
      <formula>0</formula>
    </cfRule>
  </conditionalFormatting>
  <conditionalFormatting sqref="Q30">
    <cfRule type="cellIs" dxfId="49" priority="8" operator="equal">
      <formula>0</formula>
    </cfRule>
  </conditionalFormatting>
  <conditionalFormatting sqref="C30:P30">
    <cfRule type="cellIs" dxfId="48" priority="7" operator="equal">
      <formula>0</formula>
    </cfRule>
  </conditionalFormatting>
  <conditionalFormatting sqref="Q35">
    <cfRule type="cellIs" dxfId="47" priority="6" operator="equal">
      <formula>0</formula>
    </cfRule>
  </conditionalFormatting>
  <conditionalFormatting sqref="C35:P35">
    <cfRule type="cellIs" dxfId="46" priority="5" operator="equal">
      <formula>0</formula>
    </cfRule>
  </conditionalFormatting>
  <conditionalFormatting sqref="C31:P31 O26">
    <cfRule type="expression" dxfId="45" priority="21">
      <formula>$K$6&lt;&gt;""</formula>
    </cfRule>
  </conditionalFormatting>
  <conditionalFormatting sqref="C44:D44 C53:D53 G53:H53 K42:L42 J45:L46 J49:L50">
    <cfRule type="cellIs" dxfId="44" priority="2" operator="equal">
      <formula>0</formula>
    </cfRule>
  </conditionalFormatting>
  <conditionalFormatting sqref="L39:L41">
    <cfRule type="cellIs" dxfId="43" priority="1" operator="equal">
      <formula>0</formula>
    </cfRule>
  </conditionalFormatting>
  <pageMargins left="0" right="0" top="0" bottom="0" header="0.31496062992125984" footer="0.31496062992125984"/>
  <pageSetup paperSize="9" scale="38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52EE-BC02-40AF-BD19-DFD0527FD3D5}">
  <sheetPr>
    <tabColor theme="8" tint="0.59999389629810485"/>
    <pageSetUpPr fitToPage="1"/>
  </sheetPr>
  <dimension ref="A1:AA54"/>
  <sheetViews>
    <sheetView showGridLines="0" zoomScale="80" zoomScaleNormal="80" workbookViewId="0"/>
  </sheetViews>
  <sheetFormatPr baseColWidth="10" defaultColWidth="8.83203125" defaultRowHeight="18"/>
  <cols>
    <col min="1" max="1" width="3" style="10" customWidth="1"/>
    <col min="2" max="2" width="7.6640625" style="10" customWidth="1"/>
    <col min="3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45261</v>
      </c>
      <c r="C2" s="168"/>
      <c r="D2" s="168"/>
      <c r="E2" s="110">
        <f>DATE(2023,12,設定!H5)</f>
        <v>45261</v>
      </c>
      <c r="F2" s="111">
        <f>WEEKDAY(E2)</f>
        <v>6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 t="str">
        <f>IF(OR($F$2&gt;E4,O4=F2),"",IF($F$2=E4,$E$2,C6+1))</f>
        <v/>
      </c>
      <c r="F6" s="177"/>
      <c r="G6" s="176" t="str">
        <f>IF(OR($F$2&gt;G4,O4=F2),"",IF($F$2=G4,$E$2,E6+1))</f>
        <v/>
      </c>
      <c r="H6" s="177"/>
      <c r="I6" s="176" t="str">
        <f>IF(OR($F$2&gt;I4,O4=F2),"",IF($F$2=I4,$E$2,G6+1))</f>
        <v/>
      </c>
      <c r="J6" s="177"/>
      <c r="K6" s="176">
        <f>IF(OR($F$2&gt;K4,O4=F2),"",IF($F$2=K4,$E$2,I6+1))</f>
        <v>45261</v>
      </c>
      <c r="L6" s="177"/>
      <c r="M6" s="178">
        <f>IF(OR($F$2&gt;M4,O4=F2),"",IF($F$2=M4,$E$2,K6+1))</f>
        <v>45262</v>
      </c>
      <c r="N6" s="179"/>
      <c r="O6" s="171">
        <f>IF($F$2=O4,E2,M6+1)</f>
        <v>45263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45264</v>
      </c>
      <c r="D11" s="177"/>
      <c r="E11" s="176">
        <f>C11+1</f>
        <v>45265</v>
      </c>
      <c r="F11" s="177"/>
      <c r="G11" s="176">
        <f t="shared" ref="G11" si="8">E11+1</f>
        <v>45266</v>
      </c>
      <c r="H11" s="177"/>
      <c r="I11" s="176">
        <f t="shared" ref="I11" si="9">G11+1</f>
        <v>45267</v>
      </c>
      <c r="J11" s="177"/>
      <c r="K11" s="176">
        <f t="shared" ref="K11" si="10">I11+1</f>
        <v>45268</v>
      </c>
      <c r="L11" s="177"/>
      <c r="M11" s="178">
        <f t="shared" ref="M11" si="11">K11+1</f>
        <v>45269</v>
      </c>
      <c r="N11" s="179"/>
      <c r="O11" s="171">
        <f t="shared" ref="O11" si="12">M11+1</f>
        <v>45270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45271</v>
      </c>
      <c r="D16" s="177"/>
      <c r="E16" s="176">
        <f>C16+1</f>
        <v>45272</v>
      </c>
      <c r="F16" s="177"/>
      <c r="G16" s="176">
        <f t="shared" ref="G16" si="20">E16+1</f>
        <v>45273</v>
      </c>
      <c r="H16" s="177"/>
      <c r="I16" s="176">
        <f t="shared" ref="I16" si="21">G16+1</f>
        <v>45274</v>
      </c>
      <c r="J16" s="177"/>
      <c r="K16" s="176">
        <f t="shared" ref="K16" si="22">I16+1</f>
        <v>45275</v>
      </c>
      <c r="L16" s="177"/>
      <c r="M16" s="178">
        <f t="shared" ref="M16" si="23">K16+1</f>
        <v>45276</v>
      </c>
      <c r="N16" s="179"/>
      <c r="O16" s="171">
        <f t="shared" ref="O16" si="24">M16+1</f>
        <v>45277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45278</v>
      </c>
      <c r="D21" s="177"/>
      <c r="E21" s="176">
        <f>C21+1</f>
        <v>45279</v>
      </c>
      <c r="F21" s="177"/>
      <c r="G21" s="176">
        <f t="shared" ref="G21" si="32">E21+1</f>
        <v>45280</v>
      </c>
      <c r="H21" s="177"/>
      <c r="I21" s="176">
        <f t="shared" ref="I21" si="33">G21+1</f>
        <v>45281</v>
      </c>
      <c r="J21" s="177"/>
      <c r="K21" s="176">
        <f t="shared" ref="K21" si="34">I21+1</f>
        <v>45282</v>
      </c>
      <c r="L21" s="177"/>
      <c r="M21" s="178">
        <f t="shared" ref="M21" si="35">K21+1</f>
        <v>45283</v>
      </c>
      <c r="N21" s="179"/>
      <c r="O21" s="171">
        <f t="shared" ref="O21" si="36">M21+1</f>
        <v>45284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45285</v>
      </c>
      <c r="D26" s="177"/>
      <c r="E26" s="176">
        <f>C26+1</f>
        <v>45286</v>
      </c>
      <c r="F26" s="177"/>
      <c r="G26" s="176">
        <f t="shared" ref="G26" si="44">E26+1</f>
        <v>45287</v>
      </c>
      <c r="H26" s="177"/>
      <c r="I26" s="176">
        <f t="shared" ref="I26" si="45">G26+1</f>
        <v>45288</v>
      </c>
      <c r="J26" s="177"/>
      <c r="K26" s="176">
        <f t="shared" ref="K26" si="46">I26+1</f>
        <v>45289</v>
      </c>
      <c r="L26" s="177"/>
      <c r="M26" s="178">
        <f t="shared" ref="M26" si="47">K26+1</f>
        <v>45290</v>
      </c>
      <c r="N26" s="179"/>
      <c r="O26" s="171">
        <f t="shared" ref="O26" si="48">M26+1</f>
        <v>45291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45292</v>
      </c>
      <c r="D31" s="177"/>
      <c r="E31" s="176">
        <f>C31+1</f>
        <v>45293</v>
      </c>
      <c r="F31" s="177"/>
      <c r="G31" s="176">
        <f t="shared" ref="G31" si="56">E31+1</f>
        <v>45294</v>
      </c>
      <c r="H31" s="177"/>
      <c r="I31" s="176">
        <f t="shared" ref="I31" si="57">G31+1</f>
        <v>45295</v>
      </c>
      <c r="J31" s="177"/>
      <c r="K31" s="176">
        <f t="shared" ref="K31" si="58">I31+1</f>
        <v>45296</v>
      </c>
      <c r="L31" s="177"/>
      <c r="M31" s="178">
        <f t="shared" ref="M31" si="59">K31+1</f>
        <v>45297</v>
      </c>
      <c r="N31" s="179"/>
      <c r="O31" s="171">
        <f t="shared" ref="O31" si="60">M31+1</f>
        <v>45298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F49:G49"/>
    <mergeCell ref="F50:G50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9">
    <cfRule type="cellIs" dxfId="42" priority="45" operator="equal">
      <formula>0</formula>
    </cfRule>
  </conditionalFormatting>
  <conditionalFormatting sqref="Q12:Q14">
    <cfRule type="cellIs" dxfId="41" priority="44" operator="equal">
      <formula>0</formula>
    </cfRule>
  </conditionalFormatting>
  <conditionalFormatting sqref="Q17:Q19">
    <cfRule type="cellIs" dxfId="40" priority="43" operator="equal">
      <formula>0</formula>
    </cfRule>
  </conditionalFormatting>
  <conditionalFormatting sqref="Q22:Q24">
    <cfRule type="cellIs" dxfId="39" priority="42" operator="equal">
      <formula>0</formula>
    </cfRule>
  </conditionalFormatting>
  <conditionalFormatting sqref="Q27:Q29">
    <cfRule type="cellIs" dxfId="38" priority="41" operator="equal">
      <formula>0</formula>
    </cfRule>
  </conditionalFormatting>
  <conditionalFormatting sqref="Q32:Q34">
    <cfRule type="cellIs" dxfId="37" priority="40" operator="equal">
      <formula>0</formula>
    </cfRule>
  </conditionalFormatting>
  <conditionalFormatting sqref="C11:P11">
    <cfRule type="expression" dxfId="36" priority="37">
      <formula>COUNTIF(祝日,C$11)=1</formula>
    </cfRule>
  </conditionalFormatting>
  <conditionalFormatting sqref="C16:P16">
    <cfRule type="expression" dxfId="35" priority="36">
      <formula>COUNTIF(祝日,C$16)=1</formula>
    </cfRule>
  </conditionalFormatting>
  <conditionalFormatting sqref="C21:P21">
    <cfRule type="expression" dxfId="34" priority="35">
      <formula>COUNTIF(祝日,C$21)=1</formula>
    </cfRule>
  </conditionalFormatting>
  <conditionalFormatting sqref="C26:P26">
    <cfRule type="expression" dxfId="33" priority="34">
      <formula>COUNTIF(祝日,C$26)=1</formula>
    </cfRule>
  </conditionalFormatting>
  <conditionalFormatting sqref="C31:P31">
    <cfRule type="expression" dxfId="32" priority="21">
      <formula>$K$6&lt;&gt;""</formula>
    </cfRule>
    <cfRule type="expression" dxfId="31" priority="33">
      <formula>COUNTIF(祝日,C$31)=1</formula>
    </cfRule>
  </conditionalFormatting>
  <conditionalFormatting sqref="U7:U10">
    <cfRule type="cellIs" dxfId="30" priority="32" operator="equal">
      <formula>0</formula>
    </cfRule>
  </conditionalFormatting>
  <conditionalFormatting sqref="V7:V10">
    <cfRule type="cellIs" dxfId="29" priority="31" operator="equal">
      <formula>0</formula>
    </cfRule>
  </conditionalFormatting>
  <conditionalFormatting sqref="W7:W10">
    <cfRule type="cellIs" dxfId="28" priority="30" operator="equal">
      <formula>0</formula>
    </cfRule>
  </conditionalFormatting>
  <conditionalFormatting sqref="X7:X10">
    <cfRule type="cellIs" dxfId="27" priority="29" operator="equal">
      <formula>0</formula>
    </cfRule>
  </conditionalFormatting>
  <conditionalFormatting sqref="Y7:Y10">
    <cfRule type="cellIs" dxfId="26" priority="28" operator="equal">
      <formula>0</formula>
    </cfRule>
  </conditionalFormatting>
  <conditionalFormatting sqref="Z7:Z10">
    <cfRule type="cellIs" dxfId="25" priority="27" operator="equal">
      <formula>0</formula>
    </cfRule>
  </conditionalFormatting>
  <conditionalFormatting sqref="AA7:AA10">
    <cfRule type="cellIs" dxfId="24" priority="26" operator="equal">
      <formula>0</formula>
    </cfRule>
  </conditionalFormatting>
  <conditionalFormatting sqref="I26:P26 C31:P31">
    <cfRule type="expression" dxfId="23" priority="24">
      <formula>$C$6&lt;&gt;""</formula>
    </cfRule>
  </conditionalFormatting>
  <conditionalFormatting sqref="E31:P31">
    <cfRule type="expression" dxfId="22" priority="23">
      <formula>$M$6&lt;&gt;""</formula>
    </cfRule>
  </conditionalFormatting>
  <conditionalFormatting sqref="G31:P31">
    <cfRule type="expression" dxfId="21" priority="22">
      <formula>$O$6&lt;&gt;""</formula>
    </cfRule>
  </conditionalFormatting>
  <conditionalFormatting sqref="C31:P31 O26:P26">
    <cfRule type="expression" dxfId="20" priority="20">
      <formula>$I$6&lt;&gt;""</formula>
    </cfRule>
  </conditionalFormatting>
  <conditionalFormatting sqref="M26:P26 C31:P31">
    <cfRule type="expression" dxfId="19" priority="19">
      <formula>$G$6&lt;&gt;""</formula>
    </cfRule>
  </conditionalFormatting>
  <conditionalFormatting sqref="C31:P31 K26:P26">
    <cfRule type="expression" dxfId="18" priority="18">
      <formula>$E$6&lt;&gt;""</formula>
    </cfRule>
  </conditionalFormatting>
  <conditionalFormatting sqref="C6:P6">
    <cfRule type="expression" dxfId="17" priority="17">
      <formula>COUNTIF(祝日,C$6)=1</formula>
    </cfRule>
  </conditionalFormatting>
  <conditionalFormatting sqref="Q10">
    <cfRule type="cellIs" dxfId="16" priority="16" operator="equal">
      <formula>0</formula>
    </cfRule>
  </conditionalFormatting>
  <conditionalFormatting sqref="C10:P10">
    <cfRule type="cellIs" dxfId="15" priority="15" operator="equal">
      <formula>0</formula>
    </cfRule>
  </conditionalFormatting>
  <conditionalFormatting sqref="Q15">
    <cfRule type="cellIs" dxfId="14" priority="14" operator="equal">
      <formula>0</formula>
    </cfRule>
  </conditionalFormatting>
  <conditionalFormatting sqref="C15:P15">
    <cfRule type="cellIs" dxfId="13" priority="13" operator="equal">
      <formula>0</formula>
    </cfRule>
  </conditionalFormatting>
  <conditionalFormatting sqref="Q20">
    <cfRule type="cellIs" dxfId="12" priority="12" operator="equal">
      <formula>0</formula>
    </cfRule>
  </conditionalFormatting>
  <conditionalFormatting sqref="C20:P20">
    <cfRule type="cellIs" dxfId="11" priority="11" operator="equal">
      <formula>0</formula>
    </cfRule>
  </conditionalFormatting>
  <conditionalFormatting sqref="Q25">
    <cfRule type="cellIs" dxfId="10" priority="10" operator="equal">
      <formula>0</formula>
    </cfRule>
  </conditionalFormatting>
  <conditionalFormatting sqref="C25:P25">
    <cfRule type="cellIs" dxfId="9" priority="9" operator="equal">
      <formula>0</formula>
    </cfRule>
  </conditionalFormatting>
  <conditionalFormatting sqref="Q30">
    <cfRule type="cellIs" dxfId="8" priority="8" operator="equal">
      <formula>0</formula>
    </cfRule>
  </conditionalFormatting>
  <conditionalFormatting sqref="C30:P30">
    <cfRule type="cellIs" dxfId="7" priority="7" operator="equal">
      <formula>0</formula>
    </cfRule>
  </conditionalFormatting>
  <conditionalFormatting sqref="Q35">
    <cfRule type="cellIs" dxfId="6" priority="6" operator="equal">
      <formula>0</formula>
    </cfRule>
  </conditionalFormatting>
  <conditionalFormatting sqref="C35:P35">
    <cfRule type="cellIs" dxfId="5" priority="5" operator="equal">
      <formula>0</formula>
    </cfRule>
  </conditionalFormatting>
  <conditionalFormatting sqref="C44:D44 C53:D53 G53:H53 K42:L42 J45:L46 J49:L50">
    <cfRule type="cellIs" dxfId="4" priority="2" operator="equal">
      <formula>0</formula>
    </cfRule>
  </conditionalFormatting>
  <conditionalFormatting sqref="L39:L41">
    <cfRule type="cellIs" dxfId="3" priority="1" operator="equal">
      <formula>0</formula>
    </cfRule>
  </conditionalFormatting>
  <pageMargins left="0" right="0" top="0" bottom="0" header="0.31496062992125984" footer="0.31496062992125984"/>
  <pageSetup paperSize="9" scale="38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B855-FFBC-487F-ADEE-1159E7AF0BFC}">
  <sheetPr codeName="Sheet15">
    <tabColor theme="5" tint="0.59999389629810485"/>
    <pageSetUpPr fitToPage="1"/>
  </sheetPr>
  <dimension ref="B1:P37"/>
  <sheetViews>
    <sheetView showGridLines="0" zoomScale="85" zoomScaleNormal="85" workbookViewId="0"/>
  </sheetViews>
  <sheetFormatPr baseColWidth="10" defaultColWidth="8.83203125" defaultRowHeight="18"/>
  <cols>
    <col min="1" max="1" width="2.6640625" customWidth="1"/>
    <col min="2" max="2" width="15.6640625" customWidth="1"/>
    <col min="3" max="3" width="13.1640625" customWidth="1"/>
    <col min="4" max="15" width="10.6640625" customWidth="1"/>
    <col min="16" max="16" width="14.1640625" bestFit="1" customWidth="1"/>
    <col min="17" max="17" width="5.5" customWidth="1"/>
  </cols>
  <sheetData>
    <row r="1" spans="2:16" ht="46.5" customHeight="1">
      <c r="B1" s="116" t="s">
        <v>19</v>
      </c>
      <c r="C1" s="1"/>
    </row>
    <row r="2" spans="2:16" ht="7.5" customHeight="1" thickBot="1"/>
    <row r="3" spans="2:16" ht="20" thickTop="1" thickBot="1">
      <c r="B3" s="92"/>
      <c r="C3" s="92"/>
      <c r="D3" s="93" t="s">
        <v>7</v>
      </c>
      <c r="E3" s="93" t="s">
        <v>5</v>
      </c>
      <c r="F3" s="93" t="s">
        <v>11</v>
      </c>
      <c r="G3" s="93" t="s">
        <v>2</v>
      </c>
      <c r="H3" s="93" t="s">
        <v>12</v>
      </c>
      <c r="I3" s="93" t="s">
        <v>3</v>
      </c>
      <c r="J3" s="93" t="s">
        <v>13</v>
      </c>
      <c r="K3" s="93" t="s">
        <v>14</v>
      </c>
      <c r="L3" s="93" t="s">
        <v>1</v>
      </c>
      <c r="M3" s="93" t="s">
        <v>4</v>
      </c>
      <c r="N3" s="93" t="s">
        <v>8</v>
      </c>
      <c r="O3" s="91" t="s">
        <v>6</v>
      </c>
      <c r="P3" s="91" t="s">
        <v>17</v>
      </c>
    </row>
    <row r="4" spans="2:16" ht="21" thickTop="1">
      <c r="B4" s="198" t="s">
        <v>18</v>
      </c>
      <c r="C4" s="148">
        <f>設定!B5</f>
        <v>0</v>
      </c>
      <c r="D4" s="130">
        <f>'1月'!D39</f>
        <v>0</v>
      </c>
      <c r="E4" s="130">
        <f>'2月'!D39</f>
        <v>0</v>
      </c>
      <c r="F4" s="130">
        <f>'3月'!D39</f>
        <v>0</v>
      </c>
      <c r="G4" s="130">
        <f>'4月'!D39</f>
        <v>0</v>
      </c>
      <c r="H4" s="130">
        <f>'5月'!D39</f>
        <v>0</v>
      </c>
      <c r="I4" s="130">
        <f>'6月'!D39</f>
        <v>0</v>
      </c>
      <c r="J4" s="130">
        <f>'7月'!D39</f>
        <v>0</v>
      </c>
      <c r="K4" s="130">
        <f>'8月'!D39</f>
        <v>0</v>
      </c>
      <c r="L4" s="130">
        <f>'9月'!D39</f>
        <v>0</v>
      </c>
      <c r="M4" s="130">
        <f>'10月'!D39</f>
        <v>0</v>
      </c>
      <c r="N4" s="130">
        <f>'11月'!D39</f>
        <v>0</v>
      </c>
      <c r="O4" s="131">
        <f>'12月'!D39</f>
        <v>0</v>
      </c>
      <c r="P4" s="131">
        <f>SUM(D4:O4)</f>
        <v>0</v>
      </c>
    </row>
    <row r="5" spans="2:16" ht="20">
      <c r="B5" s="199"/>
      <c r="C5" s="149">
        <f>設定!B6</f>
        <v>0</v>
      </c>
      <c r="D5" s="134">
        <f>'1月'!D40</f>
        <v>0</v>
      </c>
      <c r="E5" s="134">
        <f>'2月'!D40</f>
        <v>0</v>
      </c>
      <c r="F5" s="134">
        <f>'3月'!D40</f>
        <v>0</v>
      </c>
      <c r="G5" s="134">
        <f>'4月'!D40</f>
        <v>0</v>
      </c>
      <c r="H5" s="134">
        <f>'5月'!D40</f>
        <v>0</v>
      </c>
      <c r="I5" s="134">
        <f>'6月'!D40</f>
        <v>0</v>
      </c>
      <c r="J5" s="134">
        <f>'7月'!D40</f>
        <v>0</v>
      </c>
      <c r="K5" s="134">
        <f>'8月'!D40</f>
        <v>0</v>
      </c>
      <c r="L5" s="134">
        <f>'9月'!D40</f>
        <v>0</v>
      </c>
      <c r="M5" s="134">
        <f>'10月'!D40</f>
        <v>0</v>
      </c>
      <c r="N5" s="134">
        <f>'11月'!D40</f>
        <v>0</v>
      </c>
      <c r="O5" s="135">
        <f>'12月'!D40</f>
        <v>0</v>
      </c>
      <c r="P5" s="135">
        <f t="shared" ref="P5:P36" si="0">SUM(D5:O5)</f>
        <v>0</v>
      </c>
    </row>
    <row r="6" spans="2:16" ht="20">
      <c r="B6" s="199"/>
      <c r="C6" s="150">
        <f>設定!B7</f>
        <v>0</v>
      </c>
      <c r="D6" s="136">
        <f>'1月'!D41</f>
        <v>0</v>
      </c>
      <c r="E6" s="136">
        <f>'2月'!D41</f>
        <v>0</v>
      </c>
      <c r="F6" s="136">
        <f>'3月'!D41</f>
        <v>0</v>
      </c>
      <c r="G6" s="136">
        <f>'4月'!D41</f>
        <v>0</v>
      </c>
      <c r="H6" s="136">
        <f>'5月'!D41</f>
        <v>0</v>
      </c>
      <c r="I6" s="136">
        <f>'6月'!D41</f>
        <v>0</v>
      </c>
      <c r="J6" s="136">
        <f>'7月'!D41</f>
        <v>0</v>
      </c>
      <c r="K6" s="136">
        <f>'8月'!D41</f>
        <v>0</v>
      </c>
      <c r="L6" s="136">
        <f>'9月'!D41</f>
        <v>0</v>
      </c>
      <c r="M6" s="136">
        <f>'10月'!D41</f>
        <v>0</v>
      </c>
      <c r="N6" s="136">
        <f>'11月'!D41</f>
        <v>0</v>
      </c>
      <c r="O6" s="137">
        <f>'12月'!D41</f>
        <v>0</v>
      </c>
      <c r="P6" s="137">
        <f t="shared" si="0"/>
        <v>0</v>
      </c>
    </row>
    <row r="7" spans="2:16" ht="20">
      <c r="B7" s="199"/>
      <c r="C7" s="149">
        <f>設定!B8</f>
        <v>0</v>
      </c>
      <c r="D7" s="134">
        <f>'1月'!D42</f>
        <v>0</v>
      </c>
      <c r="E7" s="134">
        <f>'2月'!D42</f>
        <v>0</v>
      </c>
      <c r="F7" s="134">
        <f>'3月'!D42</f>
        <v>0</v>
      </c>
      <c r="G7" s="134">
        <f>'4月'!D42</f>
        <v>0</v>
      </c>
      <c r="H7" s="134">
        <f>'5月'!D42</f>
        <v>0</v>
      </c>
      <c r="I7" s="134">
        <f>'6月'!D42</f>
        <v>0</v>
      </c>
      <c r="J7" s="134">
        <f>'7月'!D42</f>
        <v>0</v>
      </c>
      <c r="K7" s="134">
        <f>'8月'!D42</f>
        <v>0</v>
      </c>
      <c r="L7" s="134">
        <f>'9月'!D42</f>
        <v>0</v>
      </c>
      <c r="M7" s="134">
        <f>'10月'!D42</f>
        <v>0</v>
      </c>
      <c r="N7" s="134">
        <f>'11月'!D42</f>
        <v>0</v>
      </c>
      <c r="O7" s="135">
        <f>'12月'!D42</f>
        <v>0</v>
      </c>
      <c r="P7" s="135">
        <f t="shared" si="0"/>
        <v>0</v>
      </c>
    </row>
    <row r="8" spans="2:16" ht="21" thickBot="1">
      <c r="B8" s="199"/>
      <c r="C8" s="151">
        <f>設定!B9</f>
        <v>0</v>
      </c>
      <c r="D8" s="132">
        <f>'1月'!D43</f>
        <v>0</v>
      </c>
      <c r="E8" s="132">
        <f>'2月'!D43</f>
        <v>0</v>
      </c>
      <c r="F8" s="132">
        <f>'3月'!D43</f>
        <v>0</v>
      </c>
      <c r="G8" s="132">
        <f>'4月'!D43</f>
        <v>0</v>
      </c>
      <c r="H8" s="132">
        <f>'5月'!D43</f>
        <v>0</v>
      </c>
      <c r="I8" s="132">
        <f>'6月'!D43</f>
        <v>0</v>
      </c>
      <c r="J8" s="132">
        <f>'7月'!D43</f>
        <v>0</v>
      </c>
      <c r="K8" s="132">
        <f>'8月'!D43</f>
        <v>0</v>
      </c>
      <c r="L8" s="132">
        <f>'9月'!D43</f>
        <v>0</v>
      </c>
      <c r="M8" s="132">
        <f>'10月'!D43</f>
        <v>0</v>
      </c>
      <c r="N8" s="132">
        <f>'11月'!D43</f>
        <v>0</v>
      </c>
      <c r="O8" s="133">
        <f>'12月'!D43</f>
        <v>0</v>
      </c>
      <c r="P8" s="133">
        <f t="shared" si="0"/>
        <v>0</v>
      </c>
    </row>
    <row r="9" spans="2:16" ht="22" thickTop="1" thickBot="1">
      <c r="B9" s="200"/>
      <c r="C9" s="152" t="s">
        <v>21</v>
      </c>
      <c r="D9" s="94">
        <f>SUM(D4:D8)</f>
        <v>0</v>
      </c>
      <c r="E9" s="94">
        <f t="shared" ref="E9:O9" si="1">SUM(E4:E8)</f>
        <v>0</v>
      </c>
      <c r="F9" s="94">
        <f t="shared" si="1"/>
        <v>0</v>
      </c>
      <c r="G9" s="94">
        <f t="shared" si="1"/>
        <v>0</v>
      </c>
      <c r="H9" s="94">
        <f t="shared" si="1"/>
        <v>0</v>
      </c>
      <c r="I9" s="94">
        <f t="shared" si="1"/>
        <v>0</v>
      </c>
      <c r="J9" s="94">
        <f t="shared" si="1"/>
        <v>0</v>
      </c>
      <c r="K9" s="94">
        <f t="shared" si="1"/>
        <v>0</v>
      </c>
      <c r="L9" s="94">
        <f t="shared" si="1"/>
        <v>0</v>
      </c>
      <c r="M9" s="94">
        <f t="shared" si="1"/>
        <v>0</v>
      </c>
      <c r="N9" s="94">
        <f t="shared" si="1"/>
        <v>0</v>
      </c>
      <c r="O9" s="95">
        <f t="shared" si="1"/>
        <v>0</v>
      </c>
      <c r="P9" s="95">
        <f t="shared" si="0"/>
        <v>0</v>
      </c>
    </row>
    <row r="10" spans="2:16" ht="21" thickTop="1">
      <c r="B10" s="201" t="s">
        <v>0</v>
      </c>
      <c r="C10" s="153">
        <f>設定!D5</f>
        <v>0</v>
      </c>
      <c r="D10" s="130">
        <f>'1月'!D48</f>
        <v>0</v>
      </c>
      <c r="E10" s="130">
        <f>'2月'!D48</f>
        <v>0</v>
      </c>
      <c r="F10" s="130">
        <f>'3月'!D48</f>
        <v>0</v>
      </c>
      <c r="G10" s="130">
        <f>'4月'!D48</f>
        <v>0</v>
      </c>
      <c r="H10" s="130">
        <f>'5月'!D48</f>
        <v>0</v>
      </c>
      <c r="I10" s="130">
        <f>'6月'!D48</f>
        <v>0</v>
      </c>
      <c r="J10" s="130">
        <f>'7月'!D48</f>
        <v>0</v>
      </c>
      <c r="K10" s="130">
        <f>'8月'!D48</f>
        <v>0</v>
      </c>
      <c r="L10" s="130">
        <f>'9月'!D48</f>
        <v>0</v>
      </c>
      <c r="M10" s="130">
        <f>'10月'!D48</f>
        <v>0</v>
      </c>
      <c r="N10" s="130">
        <f>'11月'!D48</f>
        <v>0</v>
      </c>
      <c r="O10" s="131">
        <f>'12月'!D48</f>
        <v>0</v>
      </c>
      <c r="P10" s="131">
        <f t="shared" si="0"/>
        <v>0</v>
      </c>
    </row>
    <row r="11" spans="2:16" ht="20">
      <c r="B11" s="202"/>
      <c r="C11" s="154">
        <f>設定!D6</f>
        <v>0</v>
      </c>
      <c r="D11" s="138">
        <f>'1月'!D49</f>
        <v>0</v>
      </c>
      <c r="E11" s="138">
        <f>'2月'!D49</f>
        <v>0</v>
      </c>
      <c r="F11" s="138">
        <f>'3月'!D49</f>
        <v>0</v>
      </c>
      <c r="G11" s="138">
        <f>'4月'!D49</f>
        <v>0</v>
      </c>
      <c r="H11" s="138">
        <f>'5月'!D49</f>
        <v>0</v>
      </c>
      <c r="I11" s="138">
        <f>'6月'!D49</f>
        <v>0</v>
      </c>
      <c r="J11" s="138">
        <f>'7月'!D49</f>
        <v>0</v>
      </c>
      <c r="K11" s="138">
        <f>'8月'!D49</f>
        <v>0</v>
      </c>
      <c r="L11" s="138">
        <f>'9月'!D49</f>
        <v>0</v>
      </c>
      <c r="M11" s="138">
        <f>'10月'!D49</f>
        <v>0</v>
      </c>
      <c r="N11" s="138">
        <f>'11月'!D49</f>
        <v>0</v>
      </c>
      <c r="O11" s="139">
        <f>'12月'!D49</f>
        <v>0</v>
      </c>
      <c r="P11" s="139">
        <f t="shared" si="0"/>
        <v>0</v>
      </c>
    </row>
    <row r="12" spans="2:16" ht="20">
      <c r="B12" s="202"/>
      <c r="C12" s="155">
        <f>設定!D7</f>
        <v>0</v>
      </c>
      <c r="D12" s="140">
        <f>'1月'!D50</f>
        <v>0</v>
      </c>
      <c r="E12" s="140">
        <f>'2月'!D50</f>
        <v>0</v>
      </c>
      <c r="F12" s="140">
        <f>'3月'!D50</f>
        <v>0</v>
      </c>
      <c r="G12" s="140">
        <f>'4月'!D50</f>
        <v>0</v>
      </c>
      <c r="H12" s="140">
        <f>'5月'!D50</f>
        <v>0</v>
      </c>
      <c r="I12" s="140">
        <f>'6月'!D50</f>
        <v>0</v>
      </c>
      <c r="J12" s="140">
        <f>'7月'!D50</f>
        <v>0</v>
      </c>
      <c r="K12" s="140">
        <f>'8月'!D50</f>
        <v>0</v>
      </c>
      <c r="L12" s="140">
        <f>'9月'!D50</f>
        <v>0</v>
      </c>
      <c r="M12" s="140">
        <f>'10月'!D50</f>
        <v>0</v>
      </c>
      <c r="N12" s="140">
        <f>'11月'!D50</f>
        <v>0</v>
      </c>
      <c r="O12" s="141">
        <f>'12月'!D50</f>
        <v>0</v>
      </c>
      <c r="P12" s="141">
        <f t="shared" si="0"/>
        <v>0</v>
      </c>
    </row>
    <row r="13" spans="2:16" ht="20">
      <c r="B13" s="202"/>
      <c r="C13" s="154">
        <f>設定!D8</f>
        <v>0</v>
      </c>
      <c r="D13" s="138">
        <f>'1月'!D51</f>
        <v>0</v>
      </c>
      <c r="E13" s="138">
        <f>'2月'!D51</f>
        <v>0</v>
      </c>
      <c r="F13" s="138">
        <f>'3月'!D51</f>
        <v>0</v>
      </c>
      <c r="G13" s="138">
        <f>'4月'!D51</f>
        <v>0</v>
      </c>
      <c r="H13" s="138">
        <f>'5月'!D51</f>
        <v>0</v>
      </c>
      <c r="I13" s="138">
        <f>'6月'!D51</f>
        <v>0</v>
      </c>
      <c r="J13" s="138">
        <f>'7月'!D51</f>
        <v>0</v>
      </c>
      <c r="K13" s="138">
        <f>'8月'!D51</f>
        <v>0</v>
      </c>
      <c r="L13" s="138">
        <f>'9月'!D51</f>
        <v>0</v>
      </c>
      <c r="M13" s="138">
        <f>'10月'!D51</f>
        <v>0</v>
      </c>
      <c r="N13" s="138">
        <f>'11月'!D51</f>
        <v>0</v>
      </c>
      <c r="O13" s="139">
        <f>'12月'!D51</f>
        <v>0</v>
      </c>
      <c r="P13" s="139">
        <f t="shared" si="0"/>
        <v>0</v>
      </c>
    </row>
    <row r="14" spans="2:16" ht="21" thickBot="1">
      <c r="B14" s="202"/>
      <c r="C14" s="156">
        <f>設定!D9</f>
        <v>0</v>
      </c>
      <c r="D14" s="132">
        <f>'1月'!D52</f>
        <v>0</v>
      </c>
      <c r="E14" s="132">
        <f>'2月'!D52</f>
        <v>0</v>
      </c>
      <c r="F14" s="132">
        <f>'3月'!D52</f>
        <v>0</v>
      </c>
      <c r="G14" s="132">
        <f>'4月'!D52</f>
        <v>0</v>
      </c>
      <c r="H14" s="132">
        <f>'5月'!D52</f>
        <v>0</v>
      </c>
      <c r="I14" s="132">
        <f>'6月'!D52</f>
        <v>0</v>
      </c>
      <c r="J14" s="132">
        <f>'7月'!D52</f>
        <v>0</v>
      </c>
      <c r="K14" s="132">
        <f>'8月'!D52</f>
        <v>0</v>
      </c>
      <c r="L14" s="132">
        <f>'9月'!D52</f>
        <v>0</v>
      </c>
      <c r="M14" s="132">
        <f>'10月'!D52</f>
        <v>0</v>
      </c>
      <c r="N14" s="132">
        <f>'11月'!D52</f>
        <v>0</v>
      </c>
      <c r="O14" s="133">
        <f>'12月'!D52</f>
        <v>0</v>
      </c>
      <c r="P14" s="133">
        <f t="shared" si="0"/>
        <v>0</v>
      </c>
    </row>
    <row r="15" spans="2:16" ht="22" thickTop="1" thickBot="1">
      <c r="B15" s="203"/>
      <c r="C15" s="157" t="s">
        <v>20</v>
      </c>
      <c r="D15" s="96">
        <f>SUM(D10:D14)</f>
        <v>0</v>
      </c>
      <c r="E15" s="96">
        <f t="shared" ref="E15:O15" si="2">SUM(E10:E14)</f>
        <v>0</v>
      </c>
      <c r="F15" s="96">
        <f t="shared" si="2"/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2"/>
        <v>0</v>
      </c>
      <c r="O15" s="97">
        <f t="shared" si="2"/>
        <v>0</v>
      </c>
      <c r="P15" s="97">
        <f t="shared" si="0"/>
        <v>0</v>
      </c>
    </row>
    <row r="16" spans="2:16" ht="21" thickTop="1">
      <c r="B16" s="204" t="s">
        <v>24</v>
      </c>
      <c r="C16" s="156">
        <f>設定!F5</f>
        <v>0</v>
      </c>
      <c r="D16" s="142">
        <f>'1月'!H39</f>
        <v>0</v>
      </c>
      <c r="E16" s="142">
        <f>'2月'!H39</f>
        <v>0</v>
      </c>
      <c r="F16" s="142">
        <f>'3月'!H39</f>
        <v>0</v>
      </c>
      <c r="G16" s="142">
        <f>'4月'!H39</f>
        <v>0</v>
      </c>
      <c r="H16" s="142">
        <f>'5月'!H39</f>
        <v>0</v>
      </c>
      <c r="I16" s="142">
        <f>'6月'!H39</f>
        <v>0</v>
      </c>
      <c r="J16" s="142">
        <f>'7月'!H39</f>
        <v>0</v>
      </c>
      <c r="K16" s="142">
        <f>'8月'!H39</f>
        <v>0</v>
      </c>
      <c r="L16" s="142">
        <f>'9月'!H39</f>
        <v>0</v>
      </c>
      <c r="M16" s="142">
        <f>'10月'!H39</f>
        <v>0</v>
      </c>
      <c r="N16" s="142">
        <f>'11月'!H39</f>
        <v>0</v>
      </c>
      <c r="O16" s="143">
        <f>'12月'!H39</f>
        <v>0</v>
      </c>
      <c r="P16" s="143">
        <f t="shared" si="0"/>
        <v>0</v>
      </c>
    </row>
    <row r="17" spans="2:16" ht="20">
      <c r="B17" s="204"/>
      <c r="C17" s="154">
        <f>設定!F6</f>
        <v>0</v>
      </c>
      <c r="D17" s="134">
        <f>'1月'!H40</f>
        <v>0</v>
      </c>
      <c r="E17" s="134">
        <f>'2月'!H40</f>
        <v>0</v>
      </c>
      <c r="F17" s="134">
        <f>'3月'!H40</f>
        <v>0</v>
      </c>
      <c r="G17" s="134">
        <f>'4月'!H40</f>
        <v>0</v>
      </c>
      <c r="H17" s="134">
        <f>'5月'!H40</f>
        <v>0</v>
      </c>
      <c r="I17" s="134">
        <f>'6月'!H40</f>
        <v>0</v>
      </c>
      <c r="J17" s="134">
        <f>'7月'!H40</f>
        <v>0</v>
      </c>
      <c r="K17" s="134">
        <f>'8月'!H40</f>
        <v>0</v>
      </c>
      <c r="L17" s="134">
        <f>'9月'!H40</f>
        <v>0</v>
      </c>
      <c r="M17" s="134">
        <f>'10月'!H40</f>
        <v>0</v>
      </c>
      <c r="N17" s="134">
        <f>'11月'!H40</f>
        <v>0</v>
      </c>
      <c r="O17" s="135">
        <f>'12月'!H40</f>
        <v>0</v>
      </c>
      <c r="P17" s="135">
        <f t="shared" si="0"/>
        <v>0</v>
      </c>
    </row>
    <row r="18" spans="2:16" ht="20">
      <c r="B18" s="204"/>
      <c r="C18" s="155">
        <f>設定!F7</f>
        <v>0</v>
      </c>
      <c r="D18" s="136">
        <f>'1月'!H41</f>
        <v>0</v>
      </c>
      <c r="E18" s="136">
        <f>'2月'!H41</f>
        <v>0</v>
      </c>
      <c r="F18" s="136">
        <f>'3月'!H41</f>
        <v>0</v>
      </c>
      <c r="G18" s="136">
        <f>'4月'!H41</f>
        <v>0</v>
      </c>
      <c r="H18" s="136">
        <f>'5月'!H41</f>
        <v>0</v>
      </c>
      <c r="I18" s="136">
        <f>'6月'!H41</f>
        <v>0</v>
      </c>
      <c r="J18" s="136">
        <f>'7月'!H41</f>
        <v>0</v>
      </c>
      <c r="K18" s="136">
        <f>'8月'!H41</f>
        <v>0</v>
      </c>
      <c r="L18" s="136">
        <f>'9月'!H41</f>
        <v>0</v>
      </c>
      <c r="M18" s="136">
        <f>'10月'!H41</f>
        <v>0</v>
      </c>
      <c r="N18" s="136">
        <f>'11月'!H41</f>
        <v>0</v>
      </c>
      <c r="O18" s="137">
        <f>'12月'!H41</f>
        <v>0</v>
      </c>
      <c r="P18" s="137">
        <f t="shared" si="0"/>
        <v>0</v>
      </c>
    </row>
    <row r="19" spans="2:16" ht="20">
      <c r="B19" s="204"/>
      <c r="C19" s="154">
        <f>設定!F8</f>
        <v>0</v>
      </c>
      <c r="D19" s="134">
        <f>'1月'!H42</f>
        <v>0</v>
      </c>
      <c r="E19" s="134">
        <f>'2月'!H42</f>
        <v>0</v>
      </c>
      <c r="F19" s="134">
        <f>'3月'!H42</f>
        <v>0</v>
      </c>
      <c r="G19" s="134">
        <f>'4月'!H42</f>
        <v>0</v>
      </c>
      <c r="H19" s="134">
        <f>'5月'!H42</f>
        <v>0</v>
      </c>
      <c r="I19" s="134">
        <f>'6月'!H42</f>
        <v>0</v>
      </c>
      <c r="J19" s="134">
        <f>'7月'!H42</f>
        <v>0</v>
      </c>
      <c r="K19" s="134">
        <f>'8月'!H42</f>
        <v>0</v>
      </c>
      <c r="L19" s="134">
        <f>'9月'!H42</f>
        <v>0</v>
      </c>
      <c r="M19" s="134">
        <f>'10月'!H42</f>
        <v>0</v>
      </c>
      <c r="N19" s="134">
        <f>'11月'!H42</f>
        <v>0</v>
      </c>
      <c r="O19" s="135">
        <f>'12月'!H42</f>
        <v>0</v>
      </c>
      <c r="P19" s="135">
        <f t="shared" si="0"/>
        <v>0</v>
      </c>
    </row>
    <row r="20" spans="2:16" ht="20">
      <c r="B20" s="204"/>
      <c r="C20" s="155">
        <f>設定!F9</f>
        <v>0</v>
      </c>
      <c r="D20" s="136">
        <f>'1月'!H43</f>
        <v>0</v>
      </c>
      <c r="E20" s="136">
        <f>'2月'!H43</f>
        <v>0</v>
      </c>
      <c r="F20" s="136">
        <f>'3月'!H43</f>
        <v>0</v>
      </c>
      <c r="G20" s="136">
        <f>'4月'!H43</f>
        <v>0</v>
      </c>
      <c r="H20" s="136">
        <f>'5月'!H43</f>
        <v>0</v>
      </c>
      <c r="I20" s="136">
        <f>'6月'!H43</f>
        <v>0</v>
      </c>
      <c r="J20" s="136">
        <f>'7月'!H43</f>
        <v>0</v>
      </c>
      <c r="K20" s="136">
        <f>'8月'!H43</f>
        <v>0</v>
      </c>
      <c r="L20" s="136">
        <f>'9月'!H43</f>
        <v>0</v>
      </c>
      <c r="M20" s="136">
        <f>'10月'!H43</f>
        <v>0</v>
      </c>
      <c r="N20" s="136">
        <f>'11月'!H43</f>
        <v>0</v>
      </c>
      <c r="O20" s="137">
        <f>'12月'!H43</f>
        <v>0</v>
      </c>
      <c r="P20" s="137">
        <f t="shared" si="0"/>
        <v>0</v>
      </c>
    </row>
    <row r="21" spans="2:16" ht="20">
      <c r="B21" s="204"/>
      <c r="C21" s="154">
        <f>設定!F10</f>
        <v>0</v>
      </c>
      <c r="D21" s="134">
        <f>'1月'!H44</f>
        <v>0</v>
      </c>
      <c r="E21" s="134">
        <f>'2月'!H44</f>
        <v>0</v>
      </c>
      <c r="F21" s="134">
        <f>'3月'!H44</f>
        <v>0</v>
      </c>
      <c r="G21" s="134">
        <f>'4月'!H44</f>
        <v>0</v>
      </c>
      <c r="H21" s="134">
        <f>'5月'!H44</f>
        <v>0</v>
      </c>
      <c r="I21" s="134">
        <f>'6月'!H44</f>
        <v>0</v>
      </c>
      <c r="J21" s="134">
        <f>'7月'!H44</f>
        <v>0</v>
      </c>
      <c r="K21" s="134">
        <f>'8月'!H44</f>
        <v>0</v>
      </c>
      <c r="L21" s="134">
        <f>'9月'!H44</f>
        <v>0</v>
      </c>
      <c r="M21" s="134">
        <f>'10月'!H44</f>
        <v>0</v>
      </c>
      <c r="N21" s="134">
        <f>'11月'!H44</f>
        <v>0</v>
      </c>
      <c r="O21" s="135">
        <f>'12月'!H44</f>
        <v>0</v>
      </c>
      <c r="P21" s="135">
        <f t="shared" si="0"/>
        <v>0</v>
      </c>
    </row>
    <row r="22" spans="2:16" ht="20">
      <c r="B22" s="204"/>
      <c r="C22" s="155">
        <f>設定!F11</f>
        <v>0</v>
      </c>
      <c r="D22" s="136">
        <f>'1月'!H45</f>
        <v>0</v>
      </c>
      <c r="E22" s="136">
        <f>'2月'!H45</f>
        <v>0</v>
      </c>
      <c r="F22" s="136">
        <f>'3月'!H45</f>
        <v>0</v>
      </c>
      <c r="G22" s="136">
        <f>'4月'!H45</f>
        <v>0</v>
      </c>
      <c r="H22" s="136">
        <f>'5月'!H45</f>
        <v>0</v>
      </c>
      <c r="I22" s="136">
        <f>'6月'!H45</f>
        <v>0</v>
      </c>
      <c r="J22" s="136">
        <f>'7月'!H45</f>
        <v>0</v>
      </c>
      <c r="K22" s="136">
        <f>'8月'!H45</f>
        <v>0</v>
      </c>
      <c r="L22" s="136">
        <f>'9月'!H45</f>
        <v>0</v>
      </c>
      <c r="M22" s="136">
        <f>'10月'!H45</f>
        <v>0</v>
      </c>
      <c r="N22" s="136">
        <f>'11月'!H45</f>
        <v>0</v>
      </c>
      <c r="O22" s="137">
        <f>'12月'!H45</f>
        <v>0</v>
      </c>
      <c r="P22" s="137">
        <f t="shared" si="0"/>
        <v>0</v>
      </c>
    </row>
    <row r="23" spans="2:16" ht="20">
      <c r="B23" s="204"/>
      <c r="C23" s="154">
        <f>設定!F12</f>
        <v>0</v>
      </c>
      <c r="D23" s="134">
        <f>'1月'!H46</f>
        <v>0</v>
      </c>
      <c r="E23" s="134">
        <f>'2月'!H46</f>
        <v>0</v>
      </c>
      <c r="F23" s="134">
        <f>'3月'!H46</f>
        <v>0</v>
      </c>
      <c r="G23" s="134">
        <f>'4月'!H46</f>
        <v>0</v>
      </c>
      <c r="H23" s="134">
        <f>'5月'!H46</f>
        <v>0</v>
      </c>
      <c r="I23" s="134">
        <f>'6月'!H46</f>
        <v>0</v>
      </c>
      <c r="J23" s="134">
        <f>'7月'!H46</f>
        <v>0</v>
      </c>
      <c r="K23" s="134">
        <f>'8月'!H46</f>
        <v>0</v>
      </c>
      <c r="L23" s="134">
        <f>'9月'!H46</f>
        <v>0</v>
      </c>
      <c r="M23" s="134">
        <f>'10月'!H46</f>
        <v>0</v>
      </c>
      <c r="N23" s="134">
        <f>'11月'!H46</f>
        <v>0</v>
      </c>
      <c r="O23" s="135">
        <f>'12月'!H46</f>
        <v>0</v>
      </c>
      <c r="P23" s="135">
        <f t="shared" si="0"/>
        <v>0</v>
      </c>
    </row>
    <row r="24" spans="2:16" ht="20">
      <c r="B24" s="204"/>
      <c r="C24" s="155">
        <f>設定!F13</f>
        <v>0</v>
      </c>
      <c r="D24" s="136">
        <f>'1月'!H47</f>
        <v>0</v>
      </c>
      <c r="E24" s="136">
        <f>'2月'!H47</f>
        <v>0</v>
      </c>
      <c r="F24" s="136">
        <f>'3月'!H47</f>
        <v>0</v>
      </c>
      <c r="G24" s="136">
        <f>'4月'!H47</f>
        <v>0</v>
      </c>
      <c r="H24" s="136">
        <f>'5月'!H47</f>
        <v>0</v>
      </c>
      <c r="I24" s="136">
        <f>'6月'!H47</f>
        <v>0</v>
      </c>
      <c r="J24" s="136">
        <f>'7月'!H47</f>
        <v>0</v>
      </c>
      <c r="K24" s="136">
        <f>'8月'!H47</f>
        <v>0</v>
      </c>
      <c r="L24" s="136">
        <f>'9月'!H47</f>
        <v>0</v>
      </c>
      <c r="M24" s="136">
        <f>'10月'!H47</f>
        <v>0</v>
      </c>
      <c r="N24" s="136">
        <f>'11月'!H47</f>
        <v>0</v>
      </c>
      <c r="O24" s="137">
        <f>'12月'!H47</f>
        <v>0</v>
      </c>
      <c r="P24" s="137">
        <f t="shared" si="0"/>
        <v>0</v>
      </c>
    </row>
    <row r="25" spans="2:16" ht="20">
      <c r="B25" s="204"/>
      <c r="C25" s="154">
        <f>設定!F14</f>
        <v>0</v>
      </c>
      <c r="D25" s="134">
        <f>'1月'!H48</f>
        <v>0</v>
      </c>
      <c r="E25" s="134">
        <f>'2月'!H48</f>
        <v>0</v>
      </c>
      <c r="F25" s="134">
        <f>'3月'!H48</f>
        <v>0</v>
      </c>
      <c r="G25" s="134">
        <f>'4月'!H48</f>
        <v>0</v>
      </c>
      <c r="H25" s="134">
        <f>'5月'!H48</f>
        <v>0</v>
      </c>
      <c r="I25" s="134">
        <f>'6月'!H48</f>
        <v>0</v>
      </c>
      <c r="J25" s="134">
        <f>'7月'!H48</f>
        <v>0</v>
      </c>
      <c r="K25" s="134">
        <f>'8月'!H48</f>
        <v>0</v>
      </c>
      <c r="L25" s="134">
        <f>'9月'!H48</f>
        <v>0</v>
      </c>
      <c r="M25" s="134">
        <f>'10月'!H48</f>
        <v>0</v>
      </c>
      <c r="N25" s="134">
        <f>'11月'!H48</f>
        <v>0</v>
      </c>
      <c r="O25" s="135">
        <f>'12月'!H48</f>
        <v>0</v>
      </c>
      <c r="P25" s="135">
        <f t="shared" si="0"/>
        <v>0</v>
      </c>
    </row>
    <row r="26" spans="2:16" ht="20">
      <c r="B26" s="204"/>
      <c r="C26" s="155">
        <f>設定!F15</f>
        <v>0</v>
      </c>
      <c r="D26" s="136">
        <f>'1月'!H49</f>
        <v>0</v>
      </c>
      <c r="E26" s="136">
        <f>'2月'!H49</f>
        <v>0</v>
      </c>
      <c r="F26" s="136">
        <f>'3月'!H49</f>
        <v>0</v>
      </c>
      <c r="G26" s="136">
        <f>'4月'!H49</f>
        <v>0</v>
      </c>
      <c r="H26" s="136">
        <f>'5月'!H49</f>
        <v>0</v>
      </c>
      <c r="I26" s="136">
        <f>'6月'!H49</f>
        <v>0</v>
      </c>
      <c r="J26" s="136">
        <f>'7月'!H49</f>
        <v>0</v>
      </c>
      <c r="K26" s="136">
        <f>'8月'!H49</f>
        <v>0</v>
      </c>
      <c r="L26" s="136">
        <f>'9月'!H49</f>
        <v>0</v>
      </c>
      <c r="M26" s="136">
        <f>'10月'!H49</f>
        <v>0</v>
      </c>
      <c r="N26" s="136">
        <f>'11月'!H49</f>
        <v>0</v>
      </c>
      <c r="O26" s="137">
        <f>'12月'!H49</f>
        <v>0</v>
      </c>
      <c r="P26" s="137">
        <f t="shared" si="0"/>
        <v>0</v>
      </c>
    </row>
    <row r="27" spans="2:16" ht="20">
      <c r="B27" s="204"/>
      <c r="C27" s="154">
        <f>設定!F16</f>
        <v>0</v>
      </c>
      <c r="D27" s="134">
        <f>'1月'!H50</f>
        <v>0</v>
      </c>
      <c r="E27" s="134">
        <f>'2月'!H50</f>
        <v>0</v>
      </c>
      <c r="F27" s="134">
        <f>'3月'!H50</f>
        <v>0</v>
      </c>
      <c r="G27" s="134">
        <f>'4月'!H50</f>
        <v>0</v>
      </c>
      <c r="H27" s="134">
        <f>'5月'!H50</f>
        <v>0</v>
      </c>
      <c r="I27" s="134">
        <f>'6月'!H50</f>
        <v>0</v>
      </c>
      <c r="J27" s="134">
        <f>'7月'!H50</f>
        <v>0</v>
      </c>
      <c r="K27" s="134">
        <f>'8月'!H50</f>
        <v>0</v>
      </c>
      <c r="L27" s="134">
        <f>'9月'!H50</f>
        <v>0</v>
      </c>
      <c r="M27" s="134">
        <f>'10月'!H50</f>
        <v>0</v>
      </c>
      <c r="N27" s="134">
        <f>'11月'!H50</f>
        <v>0</v>
      </c>
      <c r="O27" s="135">
        <f>'12月'!H50</f>
        <v>0</v>
      </c>
      <c r="P27" s="135">
        <f t="shared" si="0"/>
        <v>0</v>
      </c>
    </row>
    <row r="28" spans="2:16" ht="20">
      <c r="B28" s="204"/>
      <c r="C28" s="155">
        <f>設定!F17</f>
        <v>0</v>
      </c>
      <c r="D28" s="136">
        <f>'1月'!H51</f>
        <v>0</v>
      </c>
      <c r="E28" s="136">
        <f>'2月'!H51</f>
        <v>0</v>
      </c>
      <c r="F28" s="136">
        <f>'3月'!H51</f>
        <v>0</v>
      </c>
      <c r="G28" s="136">
        <f>'4月'!H51</f>
        <v>0</v>
      </c>
      <c r="H28" s="136">
        <f>'5月'!H51</f>
        <v>0</v>
      </c>
      <c r="I28" s="136">
        <f>'6月'!H51</f>
        <v>0</v>
      </c>
      <c r="J28" s="136">
        <f>'7月'!H51</f>
        <v>0</v>
      </c>
      <c r="K28" s="136">
        <f>'8月'!H51</f>
        <v>0</v>
      </c>
      <c r="L28" s="136">
        <f>'9月'!H51</f>
        <v>0</v>
      </c>
      <c r="M28" s="136">
        <f>'10月'!H51</f>
        <v>0</v>
      </c>
      <c r="N28" s="136">
        <f>'11月'!H51</f>
        <v>0</v>
      </c>
      <c r="O28" s="137">
        <f>'12月'!H51</f>
        <v>0</v>
      </c>
      <c r="P28" s="137">
        <f t="shared" si="0"/>
        <v>0</v>
      </c>
    </row>
    <row r="29" spans="2:16" ht="21" thickBot="1">
      <c r="B29" s="204"/>
      <c r="C29" s="158">
        <f>設定!F18</f>
        <v>0</v>
      </c>
      <c r="D29" s="144">
        <f>'1月'!H52</f>
        <v>0</v>
      </c>
      <c r="E29" s="144">
        <f>'2月'!H52</f>
        <v>0</v>
      </c>
      <c r="F29" s="144">
        <f>'3月'!H52</f>
        <v>0</v>
      </c>
      <c r="G29" s="144">
        <f>'4月'!H52</f>
        <v>0</v>
      </c>
      <c r="H29" s="144">
        <f>'5月'!H52</f>
        <v>0</v>
      </c>
      <c r="I29" s="144">
        <f>'6月'!H52</f>
        <v>0</v>
      </c>
      <c r="J29" s="144">
        <f>'7月'!H52</f>
        <v>0</v>
      </c>
      <c r="K29" s="144">
        <f>'8月'!H52</f>
        <v>0</v>
      </c>
      <c r="L29" s="144">
        <f>'9月'!H52</f>
        <v>0</v>
      </c>
      <c r="M29" s="144">
        <f>'10月'!H52</f>
        <v>0</v>
      </c>
      <c r="N29" s="144">
        <f>'11月'!H52</f>
        <v>0</v>
      </c>
      <c r="O29" s="145">
        <f>'12月'!H52</f>
        <v>0</v>
      </c>
      <c r="P29" s="145">
        <f t="shared" si="0"/>
        <v>0</v>
      </c>
    </row>
    <row r="30" spans="2:16" ht="22" thickTop="1" thickBot="1">
      <c r="B30" s="204"/>
      <c r="C30" s="162" t="s">
        <v>29</v>
      </c>
      <c r="D30" s="98">
        <f>SUM(D16:D29)</f>
        <v>0</v>
      </c>
      <c r="E30" s="98">
        <f>SUM(E16:E29)</f>
        <v>0</v>
      </c>
      <c r="F30" s="98">
        <f t="shared" ref="F30:O30" si="3">SUM(F16:F29)</f>
        <v>0</v>
      </c>
      <c r="G30" s="98">
        <f t="shared" si="3"/>
        <v>0</v>
      </c>
      <c r="H30" s="98">
        <f t="shared" si="3"/>
        <v>0</v>
      </c>
      <c r="I30" s="98">
        <f t="shared" si="3"/>
        <v>0</v>
      </c>
      <c r="J30" s="98">
        <f t="shared" si="3"/>
        <v>0</v>
      </c>
      <c r="K30" s="98">
        <f t="shared" si="3"/>
        <v>0</v>
      </c>
      <c r="L30" s="98">
        <f>SUM(L16:L29)</f>
        <v>0</v>
      </c>
      <c r="M30" s="98">
        <f t="shared" si="3"/>
        <v>0</v>
      </c>
      <c r="N30" s="98">
        <f t="shared" si="3"/>
        <v>0</v>
      </c>
      <c r="O30" s="99">
        <f t="shared" si="3"/>
        <v>0</v>
      </c>
      <c r="P30" s="99">
        <f t="shared" si="0"/>
        <v>0</v>
      </c>
    </row>
    <row r="31" spans="2:16" ht="21" thickTop="1">
      <c r="B31" s="195" t="s">
        <v>25</v>
      </c>
      <c r="C31" s="159" t="s">
        <v>64</v>
      </c>
      <c r="D31" s="146">
        <f>'1月'!L39</f>
        <v>0</v>
      </c>
      <c r="E31" s="146">
        <f>'2月'!L39</f>
        <v>0</v>
      </c>
      <c r="F31" s="146">
        <f>'3月'!L39</f>
        <v>0</v>
      </c>
      <c r="G31" s="146">
        <f>'4月'!L39</f>
        <v>0</v>
      </c>
      <c r="H31" s="146">
        <f>'5月'!L39</f>
        <v>0</v>
      </c>
      <c r="I31" s="146">
        <f>'6月'!L39</f>
        <v>0</v>
      </c>
      <c r="J31" s="146">
        <f>'7月'!L39</f>
        <v>0</v>
      </c>
      <c r="K31" s="146">
        <f>'8月'!L39</f>
        <v>0</v>
      </c>
      <c r="L31" s="146">
        <f>'9月'!L39</f>
        <v>0</v>
      </c>
      <c r="M31" s="146">
        <f>'10月'!L39</f>
        <v>0</v>
      </c>
      <c r="N31" s="146">
        <f>'11月'!L39</f>
        <v>0</v>
      </c>
      <c r="O31" s="147">
        <f>'12月'!L39</f>
        <v>0</v>
      </c>
      <c r="P31" s="147">
        <f t="shared" si="0"/>
        <v>0</v>
      </c>
    </row>
    <row r="32" spans="2:16" ht="20">
      <c r="B32" s="196"/>
      <c r="C32" s="155" t="s">
        <v>65</v>
      </c>
      <c r="D32" s="136">
        <f>'1月'!L40</f>
        <v>0</v>
      </c>
      <c r="E32" s="136">
        <f>'2月'!L40</f>
        <v>0</v>
      </c>
      <c r="F32" s="136">
        <f>'3月'!L40</f>
        <v>0</v>
      </c>
      <c r="G32" s="136">
        <f>'4月'!L40</f>
        <v>0</v>
      </c>
      <c r="H32" s="136">
        <f>'5月'!L40</f>
        <v>0</v>
      </c>
      <c r="I32" s="136">
        <f>'6月'!L40</f>
        <v>0</v>
      </c>
      <c r="J32" s="136">
        <f>'7月'!L40</f>
        <v>0</v>
      </c>
      <c r="K32" s="136">
        <f>'8月'!L40</f>
        <v>0</v>
      </c>
      <c r="L32" s="136">
        <f>'9月'!L40</f>
        <v>0</v>
      </c>
      <c r="M32" s="136">
        <f>'10月'!L40</f>
        <v>0</v>
      </c>
      <c r="N32" s="136">
        <f>'11月'!L40</f>
        <v>0</v>
      </c>
      <c r="O32" s="137">
        <f>'12月'!L40</f>
        <v>0</v>
      </c>
      <c r="P32" s="137">
        <f t="shared" si="0"/>
        <v>0</v>
      </c>
    </row>
    <row r="33" spans="2:16" ht="21" thickBot="1">
      <c r="B33" s="196"/>
      <c r="C33" s="158" t="s">
        <v>66</v>
      </c>
      <c r="D33" s="144">
        <f>'1月'!L41</f>
        <v>0</v>
      </c>
      <c r="E33" s="144">
        <f>'2月'!L41</f>
        <v>0</v>
      </c>
      <c r="F33" s="144">
        <f>'3月'!L41</f>
        <v>0</v>
      </c>
      <c r="G33" s="144">
        <f>'4月'!L41</f>
        <v>0</v>
      </c>
      <c r="H33" s="144">
        <f>'5月'!L41</f>
        <v>0</v>
      </c>
      <c r="I33" s="144">
        <f>'6月'!L41</f>
        <v>0</v>
      </c>
      <c r="J33" s="144">
        <f>'7月'!L41</f>
        <v>0</v>
      </c>
      <c r="K33" s="144">
        <f>'8月'!L41</f>
        <v>0</v>
      </c>
      <c r="L33" s="144">
        <f>'9月'!L41</f>
        <v>0</v>
      </c>
      <c r="M33" s="144">
        <f>'10月'!L41</f>
        <v>0</v>
      </c>
      <c r="N33" s="144">
        <f>'11月'!L41</f>
        <v>0</v>
      </c>
      <c r="O33" s="145">
        <f>'12月'!L41</f>
        <v>0</v>
      </c>
      <c r="P33" s="145">
        <f t="shared" si="0"/>
        <v>0</v>
      </c>
    </row>
    <row r="34" spans="2:16" ht="22" thickTop="1" thickBot="1">
      <c r="B34" s="197"/>
      <c r="C34" s="160" t="s">
        <v>27</v>
      </c>
      <c r="D34" s="100">
        <f>SUM(D31:D33)</f>
        <v>0</v>
      </c>
      <c r="E34" s="100">
        <f t="shared" ref="E34:O34" si="4">SUM(E31:E33)</f>
        <v>0</v>
      </c>
      <c r="F34" s="100">
        <f t="shared" si="4"/>
        <v>0</v>
      </c>
      <c r="G34" s="100">
        <f t="shared" si="4"/>
        <v>0</v>
      </c>
      <c r="H34" s="100">
        <f t="shared" si="4"/>
        <v>0</v>
      </c>
      <c r="I34" s="100">
        <f t="shared" si="4"/>
        <v>0</v>
      </c>
      <c r="J34" s="100">
        <f t="shared" si="4"/>
        <v>0</v>
      </c>
      <c r="K34" s="100">
        <f t="shared" si="4"/>
        <v>0</v>
      </c>
      <c r="L34" s="100">
        <f t="shared" si="4"/>
        <v>0</v>
      </c>
      <c r="M34" s="100">
        <f>SUM(M31:M33)</f>
        <v>0</v>
      </c>
      <c r="N34" s="100">
        <f t="shared" si="4"/>
        <v>0</v>
      </c>
      <c r="O34" s="101">
        <f t="shared" si="4"/>
        <v>0</v>
      </c>
      <c r="P34" s="101">
        <f t="shared" si="0"/>
        <v>0</v>
      </c>
    </row>
    <row r="35" spans="2:16" ht="22" thickTop="1" thickBot="1">
      <c r="B35" s="102"/>
      <c r="C35" s="152" t="s">
        <v>23</v>
      </c>
      <c r="D35" s="94">
        <f>SUM(D15,D30,D34)</f>
        <v>0</v>
      </c>
      <c r="E35" s="94">
        <f t="shared" ref="E35:O35" si="5">SUM(E15,E30,E34)</f>
        <v>0</v>
      </c>
      <c r="F35" s="94">
        <f t="shared" si="5"/>
        <v>0</v>
      </c>
      <c r="G35" s="94">
        <f t="shared" si="5"/>
        <v>0</v>
      </c>
      <c r="H35" s="94">
        <f t="shared" si="5"/>
        <v>0</v>
      </c>
      <c r="I35" s="94">
        <f t="shared" si="5"/>
        <v>0</v>
      </c>
      <c r="J35" s="94">
        <f t="shared" si="5"/>
        <v>0</v>
      </c>
      <c r="K35" s="94">
        <f t="shared" si="5"/>
        <v>0</v>
      </c>
      <c r="L35" s="94">
        <f t="shared" si="5"/>
        <v>0</v>
      </c>
      <c r="M35" s="94">
        <f t="shared" si="5"/>
        <v>0</v>
      </c>
      <c r="N35" s="94">
        <f t="shared" si="5"/>
        <v>0</v>
      </c>
      <c r="O35" s="95">
        <f t="shared" si="5"/>
        <v>0</v>
      </c>
      <c r="P35" s="95">
        <f t="shared" si="0"/>
        <v>0</v>
      </c>
    </row>
    <row r="36" spans="2:16" ht="22" thickTop="1" thickBot="1">
      <c r="B36" s="103"/>
      <c r="C36" s="161" t="s">
        <v>28</v>
      </c>
      <c r="D36" s="104">
        <f>D9-D35</f>
        <v>0</v>
      </c>
      <c r="E36" s="104">
        <f t="shared" ref="E36:N36" si="6">E9-E35</f>
        <v>0</v>
      </c>
      <c r="F36" s="104">
        <f t="shared" si="6"/>
        <v>0</v>
      </c>
      <c r="G36" s="104">
        <f t="shared" si="6"/>
        <v>0</v>
      </c>
      <c r="H36" s="104">
        <f t="shared" si="6"/>
        <v>0</v>
      </c>
      <c r="I36" s="104">
        <f t="shared" si="6"/>
        <v>0</v>
      </c>
      <c r="J36" s="104">
        <f t="shared" si="6"/>
        <v>0</v>
      </c>
      <c r="K36" s="104">
        <f t="shared" si="6"/>
        <v>0</v>
      </c>
      <c r="L36" s="104">
        <f t="shared" si="6"/>
        <v>0</v>
      </c>
      <c r="M36" s="104">
        <f t="shared" si="6"/>
        <v>0</v>
      </c>
      <c r="N36" s="104">
        <f t="shared" si="6"/>
        <v>0</v>
      </c>
      <c r="O36" s="105">
        <f>O9-O35</f>
        <v>0</v>
      </c>
      <c r="P36" s="105">
        <f t="shared" si="0"/>
        <v>0</v>
      </c>
    </row>
    <row r="37" spans="2:16" ht="19" thickTop="1"/>
  </sheetData>
  <autoFilter ref="B3:P36" xr:uid="{4229ECE7-A373-434D-BE36-B67574EBFA2C}"/>
  <mergeCells count="4">
    <mergeCell ref="B31:B34"/>
    <mergeCell ref="B4:B9"/>
    <mergeCell ref="B10:B15"/>
    <mergeCell ref="B16:B30"/>
  </mergeCells>
  <phoneticPr fontId="1"/>
  <conditionalFormatting sqref="D26:P27 D4:P23 D30:P36">
    <cfRule type="cellIs" dxfId="2" priority="4" operator="equal">
      <formula>0</formula>
    </cfRule>
  </conditionalFormatting>
  <conditionalFormatting sqref="D28:P29">
    <cfRule type="cellIs" dxfId="1" priority="2" operator="equal">
      <formula>0</formula>
    </cfRule>
  </conditionalFormatting>
  <conditionalFormatting sqref="D24:P25">
    <cfRule type="cellIs" dxfId="0" priority="1" operator="equal">
      <formula>0</formula>
    </cfRule>
  </conditionalFormatting>
  <pageMargins left="0.23622047244094491" right="0.23622047244094491" top="0.23622047244094491" bottom="0.23622047244094491" header="0.31496062992125984" footer="0.31496062992125984"/>
  <pageSetup paperSize="9" scale="74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D8BC-4C6E-4EE0-98C5-ABB870C5995F}">
  <sheetPr codeName="Sheet19">
    <tabColor theme="9" tint="0.59999389629810485"/>
    <pageSetUpPr fitToPage="1"/>
  </sheetPr>
  <dimension ref="B1:N30"/>
  <sheetViews>
    <sheetView showGridLines="0" workbookViewId="0">
      <selection activeCell="P8" sqref="P8"/>
    </sheetView>
  </sheetViews>
  <sheetFormatPr baseColWidth="10" defaultColWidth="8.83203125" defaultRowHeight="18"/>
  <cols>
    <col min="1" max="1" width="4.33203125" customWidth="1"/>
    <col min="2" max="2" width="23.83203125" style="9" customWidth="1"/>
    <col min="3" max="3" width="2.83203125" style="9" customWidth="1"/>
    <col min="4" max="4" width="24.6640625" style="9" customWidth="1"/>
    <col min="5" max="5" width="2.1640625" customWidth="1"/>
    <col min="6" max="6" width="24.5" style="9" customWidth="1"/>
    <col min="7" max="7" width="2.33203125" customWidth="1"/>
    <col min="8" max="8" width="9" customWidth="1"/>
    <col min="9" max="9" width="15.1640625" customWidth="1"/>
    <col min="10" max="11" width="9" customWidth="1"/>
    <col min="12" max="12" width="15.6640625" hidden="1" customWidth="1"/>
    <col min="13" max="83" width="9" customWidth="1"/>
  </cols>
  <sheetData>
    <row r="1" spans="2:14" ht="54.75" customHeight="1">
      <c r="B1" s="106" t="s">
        <v>47</v>
      </c>
      <c r="C1" s="4"/>
      <c r="D1" s="4"/>
      <c r="E1" s="2"/>
      <c r="F1" s="4"/>
      <c r="G1" s="2"/>
      <c r="L1" s="206">
        <v>44927</v>
      </c>
      <c r="M1" s="23"/>
      <c r="N1" s="23"/>
    </row>
    <row r="2" spans="2:14" ht="17.25" customHeight="1">
      <c r="B2" s="5"/>
      <c r="C2" s="4"/>
      <c r="D2" s="4"/>
      <c r="E2" s="2"/>
      <c r="F2" s="4"/>
      <c r="G2" s="2"/>
      <c r="L2" s="207">
        <v>44928</v>
      </c>
      <c r="M2" s="23"/>
      <c r="N2" s="23"/>
    </row>
    <row r="3" spans="2:14" ht="18" customHeight="1">
      <c r="B3" s="4"/>
      <c r="C3" s="4"/>
      <c r="D3" s="4"/>
      <c r="E3" s="2"/>
      <c r="F3" s="4"/>
      <c r="G3" s="2"/>
      <c r="L3" s="207">
        <v>44935</v>
      </c>
      <c r="M3" s="23"/>
      <c r="N3" s="23"/>
    </row>
    <row r="4" spans="2:14" ht="30" customHeight="1">
      <c r="B4" s="20" t="s">
        <v>15</v>
      </c>
      <c r="C4" s="21"/>
      <c r="D4" s="20" t="s">
        <v>0</v>
      </c>
      <c r="E4" s="22"/>
      <c r="F4" s="20" t="s">
        <v>24</v>
      </c>
      <c r="G4" s="22"/>
      <c r="H4" s="166" t="s">
        <v>45</v>
      </c>
      <c r="I4" s="167"/>
      <c r="L4" s="207">
        <v>44968</v>
      </c>
      <c r="M4" s="23"/>
      <c r="N4" s="23"/>
    </row>
    <row r="5" spans="2:14" ht="30" customHeight="1">
      <c r="B5" s="117"/>
      <c r="C5" s="118"/>
      <c r="D5" s="117"/>
      <c r="E5" s="119"/>
      <c r="F5" s="117"/>
      <c r="G5" s="107"/>
      <c r="H5" s="122">
        <v>1</v>
      </c>
      <c r="I5" s="123" t="s">
        <v>46</v>
      </c>
      <c r="L5" s="207">
        <v>44980</v>
      </c>
      <c r="M5" s="23"/>
      <c r="N5" s="23"/>
    </row>
    <row r="6" spans="2:14" ht="30" customHeight="1">
      <c r="B6" s="120"/>
      <c r="C6" s="118"/>
      <c r="D6" s="120"/>
      <c r="E6" s="119"/>
      <c r="F6" s="120"/>
      <c r="G6" s="107"/>
      <c r="H6" s="108"/>
      <c r="I6" s="108"/>
      <c r="L6" s="207">
        <v>45006</v>
      </c>
      <c r="M6" s="23"/>
      <c r="N6" s="23"/>
    </row>
    <row r="7" spans="2:14" ht="30" customHeight="1">
      <c r="B7" s="120"/>
      <c r="C7" s="118"/>
      <c r="D7" s="120"/>
      <c r="E7" s="119"/>
      <c r="F7" s="120"/>
      <c r="G7" s="107"/>
      <c r="H7" s="108"/>
      <c r="I7" s="108"/>
      <c r="L7" s="207">
        <v>45045</v>
      </c>
      <c r="M7" s="23"/>
      <c r="N7" s="23"/>
    </row>
    <row r="8" spans="2:14" ht="30" customHeight="1">
      <c r="B8" s="120"/>
      <c r="C8" s="118"/>
      <c r="D8" s="120"/>
      <c r="E8" s="119"/>
      <c r="F8" s="120"/>
      <c r="G8" s="107"/>
      <c r="H8" s="108"/>
      <c r="I8" s="108"/>
      <c r="L8" s="207">
        <v>45049</v>
      </c>
      <c r="M8" s="23"/>
      <c r="N8" s="23"/>
    </row>
    <row r="9" spans="2:14" ht="30" customHeight="1">
      <c r="B9" s="205"/>
      <c r="C9" s="118"/>
      <c r="D9" s="205"/>
      <c r="E9" s="119"/>
      <c r="F9" s="120"/>
      <c r="G9" s="107"/>
      <c r="H9" s="108"/>
      <c r="I9" s="108"/>
      <c r="L9" s="207">
        <v>45050</v>
      </c>
      <c r="M9" s="23"/>
      <c r="N9" s="23"/>
    </row>
    <row r="10" spans="2:14" ht="30" customHeight="1">
      <c r="B10" s="118"/>
      <c r="C10" s="118"/>
      <c r="D10" s="118"/>
      <c r="E10" s="119"/>
      <c r="F10" s="120"/>
      <c r="G10" s="107"/>
      <c r="H10" s="108"/>
      <c r="I10" s="108"/>
      <c r="L10" s="207">
        <v>45051</v>
      </c>
      <c r="M10" s="23"/>
      <c r="N10" s="23"/>
    </row>
    <row r="11" spans="2:14" ht="30" customHeight="1">
      <c r="B11" s="118"/>
      <c r="C11" s="118"/>
      <c r="D11" s="118"/>
      <c r="E11" s="119"/>
      <c r="F11" s="120"/>
      <c r="G11" s="107"/>
      <c r="H11" s="108"/>
      <c r="I11" s="108"/>
      <c r="L11" s="207">
        <v>45124</v>
      </c>
      <c r="M11" s="23"/>
      <c r="N11" s="23"/>
    </row>
    <row r="12" spans="2:14" ht="30" customHeight="1">
      <c r="B12" s="118"/>
      <c r="C12" s="118"/>
      <c r="D12" s="118"/>
      <c r="E12" s="119"/>
      <c r="F12" s="120"/>
      <c r="G12" s="107"/>
      <c r="H12" s="108"/>
      <c r="I12" s="108"/>
      <c r="L12" s="207">
        <v>45149</v>
      </c>
      <c r="M12" s="23"/>
      <c r="N12" s="23"/>
    </row>
    <row r="13" spans="2:14" ht="30" customHeight="1">
      <c r="B13" s="118"/>
      <c r="C13" s="118"/>
      <c r="D13" s="118"/>
      <c r="E13" s="119"/>
      <c r="F13" s="120"/>
      <c r="G13" s="107"/>
      <c r="H13" s="108"/>
      <c r="I13" s="108"/>
      <c r="L13" s="207">
        <v>45187</v>
      </c>
      <c r="M13" s="23"/>
      <c r="N13" s="23"/>
    </row>
    <row r="14" spans="2:14" ht="30" customHeight="1">
      <c r="B14" s="118"/>
      <c r="C14" s="118"/>
      <c r="D14" s="118"/>
      <c r="E14" s="119"/>
      <c r="F14" s="120"/>
      <c r="G14" s="107"/>
      <c r="H14" s="108"/>
      <c r="I14" s="108"/>
      <c r="L14" s="207">
        <v>45192</v>
      </c>
      <c r="M14" s="23"/>
      <c r="N14" s="23"/>
    </row>
    <row r="15" spans="2:14" ht="30" customHeight="1">
      <c r="B15" s="118"/>
      <c r="C15" s="118"/>
      <c r="D15" s="118"/>
      <c r="E15" s="119"/>
      <c r="F15" s="120"/>
      <c r="G15" s="107"/>
      <c r="H15" s="108"/>
      <c r="I15" s="108"/>
      <c r="L15" s="207">
        <v>45208</v>
      </c>
      <c r="M15" s="23"/>
      <c r="N15" s="23"/>
    </row>
    <row r="16" spans="2:14" ht="30" customHeight="1">
      <c r="B16" s="118"/>
      <c r="C16" s="118"/>
      <c r="D16" s="118"/>
      <c r="E16" s="119"/>
      <c r="F16" s="120"/>
      <c r="G16" s="107"/>
      <c r="H16" s="108"/>
      <c r="I16" s="108"/>
      <c r="L16" s="207">
        <v>45233</v>
      </c>
      <c r="M16" s="23"/>
      <c r="N16" s="23"/>
    </row>
    <row r="17" spans="2:12" ht="30" customHeight="1">
      <c r="B17" s="118"/>
      <c r="C17" s="118"/>
      <c r="D17" s="118"/>
      <c r="E17" s="119"/>
      <c r="F17" s="120"/>
      <c r="G17" s="107"/>
      <c r="H17" s="108"/>
      <c r="I17" s="108"/>
      <c r="L17" s="207">
        <v>45253</v>
      </c>
    </row>
    <row r="18" spans="2:12" ht="30" customHeight="1">
      <c r="B18" s="118"/>
      <c r="C18" s="118"/>
      <c r="D18" s="118"/>
      <c r="E18" s="119"/>
      <c r="F18" s="121"/>
      <c r="G18" s="107"/>
      <c r="H18" s="108"/>
      <c r="I18" s="108"/>
    </row>
    <row r="19" spans="2:12" ht="22" customHeight="1">
      <c r="B19" s="109"/>
      <c r="C19" s="109"/>
      <c r="D19" s="109"/>
      <c r="E19" s="108"/>
      <c r="F19" s="109"/>
      <c r="G19" s="107"/>
      <c r="H19" s="108"/>
      <c r="I19" s="108"/>
    </row>
    <row r="20" spans="2:12" ht="22" customHeight="1">
      <c r="G20" s="3"/>
    </row>
    <row r="21" spans="2:12" ht="22" customHeight="1">
      <c r="G21" s="3"/>
    </row>
    <row r="22" spans="2:12" ht="22" customHeight="1">
      <c r="G22" s="3"/>
    </row>
    <row r="23" spans="2:12" ht="22" customHeight="1">
      <c r="G23" s="3"/>
    </row>
    <row r="24" spans="2:12" ht="22" customHeight="1">
      <c r="G24" s="3"/>
    </row>
    <row r="25" spans="2:12" ht="22" customHeight="1">
      <c r="G25" s="3"/>
    </row>
    <row r="26" spans="2:12" ht="22" customHeight="1">
      <c r="G26" s="3"/>
    </row>
    <row r="27" spans="2:12" ht="22" customHeight="1">
      <c r="G27" s="3"/>
    </row>
    <row r="28" spans="2:12" ht="22" customHeight="1">
      <c r="G28" s="3"/>
    </row>
    <row r="29" spans="2:12" ht="22" customHeight="1">
      <c r="G29" s="3"/>
    </row>
    <row r="30" spans="2:12" ht="22" customHeight="1">
      <c r="G30" s="3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H4:I4"/>
  </mergeCells>
  <phoneticPr fontId="1"/>
  <dataValidations count="1">
    <dataValidation type="list" allowBlank="1" showInputMessage="1" showErrorMessage="1" sqref="H5" xr:uid="{72381F23-533A-904C-BEC7-846F8C9DBC30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C1C4-853A-4966-8A9C-6C671239305F}">
  <sheetPr>
    <tabColor theme="8" tint="0.59999389629810485"/>
    <pageSetUpPr fitToPage="1"/>
  </sheetPr>
  <dimension ref="A1:AA54"/>
  <sheetViews>
    <sheetView showGridLines="0" zoomScale="70" zoomScaleNormal="70" workbookViewId="0"/>
  </sheetViews>
  <sheetFormatPr baseColWidth="10" defaultColWidth="8.83203125" defaultRowHeight="18"/>
  <cols>
    <col min="1" max="1" width="9.6640625" style="10" customWidth="1"/>
    <col min="2" max="2" width="11.6640625" style="10" customWidth="1"/>
    <col min="3" max="16" width="13.1640625" style="10" customWidth="1"/>
    <col min="17" max="17" width="16.6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44927</v>
      </c>
      <c r="C2" s="168"/>
      <c r="D2" s="168"/>
      <c r="E2" s="82">
        <f>DATE(2023,1,設定!H5)</f>
        <v>44927</v>
      </c>
      <c r="F2" s="83">
        <f>WEEKDAY(E2)</f>
        <v>1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 t="str">
        <f>IF(OR($F$2&gt;E4,O4=F2),"",IF($F$2=E4,$E$2,C6+1))</f>
        <v/>
      </c>
      <c r="F6" s="177"/>
      <c r="G6" s="176" t="str">
        <f>IF(OR($F$2&gt;G4,O4=F2),"",IF($F$2=G4,$E$2,E6+1))</f>
        <v/>
      </c>
      <c r="H6" s="177"/>
      <c r="I6" s="176" t="str">
        <f>IF(OR($F$2&gt;I4,O4=F2),"",IF($F$2=I4,$E$2,G6+1))</f>
        <v/>
      </c>
      <c r="J6" s="177"/>
      <c r="K6" s="176" t="str">
        <f>IF(OR($F$2&gt;K4,O4=F2),"",IF($F$2=K4,$E$2,I6+1))</f>
        <v/>
      </c>
      <c r="L6" s="177"/>
      <c r="M6" s="178" t="str">
        <f>IF(OR($F$2&gt;M4,O4=F2),"",IF($F$2=M4,$E$2,K6+1))</f>
        <v/>
      </c>
      <c r="N6" s="179"/>
      <c r="O6" s="171">
        <f>IF($F$2=O4,E2,M6+1)</f>
        <v>44927</v>
      </c>
      <c r="P6" s="172"/>
      <c r="Q6" s="124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 t="s">
        <v>84</v>
      </c>
      <c r="F7" s="32">
        <v>5000</v>
      </c>
      <c r="G7" s="31"/>
      <c r="H7" s="32"/>
      <c r="I7" s="31"/>
      <c r="J7" s="32"/>
      <c r="K7" s="31"/>
      <c r="L7" s="32"/>
      <c r="M7" s="31" t="s">
        <v>85</v>
      </c>
      <c r="N7" s="32">
        <v>7000</v>
      </c>
      <c r="O7" s="31"/>
      <c r="P7" s="74"/>
      <c r="Q7" s="125">
        <f>SUM(D7,F7,H7,J7,L7,N7,P7)</f>
        <v>12000</v>
      </c>
      <c r="T7" s="30" t="s">
        <v>30</v>
      </c>
      <c r="U7" s="64">
        <f>Q7</f>
        <v>12000</v>
      </c>
      <c r="V7" s="64">
        <f>Q12</f>
        <v>7500</v>
      </c>
      <c r="W7" s="64">
        <f>Q17</f>
        <v>8500</v>
      </c>
      <c r="X7" s="64">
        <f>Q22</f>
        <v>8000</v>
      </c>
      <c r="Y7" s="64">
        <f>Q27</f>
        <v>10000</v>
      </c>
      <c r="Z7" s="64">
        <f>Q32</f>
        <v>0</v>
      </c>
      <c r="AA7" s="33">
        <f>SUM(U7:Z7)</f>
        <v>46000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 t="s">
        <v>82</v>
      </c>
      <c r="H8" s="36">
        <v>2000</v>
      </c>
      <c r="I8" s="35"/>
      <c r="J8" s="36"/>
      <c r="K8" s="35"/>
      <c r="L8" s="36"/>
      <c r="M8" s="35" t="s">
        <v>86</v>
      </c>
      <c r="N8" s="36">
        <v>2000</v>
      </c>
      <c r="O8" s="35"/>
      <c r="P8" s="75"/>
      <c r="Q8" s="126">
        <f t="shared" ref="Q8:Q9" si="0">SUM(D8,F8,H8,J8,L8,N8,P8)</f>
        <v>4000</v>
      </c>
      <c r="T8" s="34" t="s">
        <v>37</v>
      </c>
      <c r="U8" s="65">
        <f>Q8</f>
        <v>4000</v>
      </c>
      <c r="V8" s="65">
        <f>Q13</f>
        <v>3000</v>
      </c>
      <c r="W8" s="65">
        <f>Q18</f>
        <v>3000</v>
      </c>
      <c r="X8" s="65">
        <f>Q23</f>
        <v>2500</v>
      </c>
      <c r="Y8" s="65">
        <f>Q28</f>
        <v>1500</v>
      </c>
      <c r="Z8" s="65">
        <f>Q33</f>
        <v>0</v>
      </c>
      <c r="AA8" s="37">
        <f t="shared" ref="AA8:AA10" si="1">SUM(U8:Z8)</f>
        <v>14000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 t="s">
        <v>87</v>
      </c>
      <c r="P9" s="76">
        <v>3000</v>
      </c>
      <c r="Q9" s="127">
        <f t="shared" si="0"/>
        <v>3000</v>
      </c>
      <c r="T9" s="38" t="s">
        <v>38</v>
      </c>
      <c r="U9" s="66">
        <f>Q9</f>
        <v>3000</v>
      </c>
      <c r="V9" s="66">
        <f>Q14</f>
        <v>6000</v>
      </c>
      <c r="W9" s="66">
        <f>Q19</f>
        <v>3000</v>
      </c>
      <c r="X9" s="66">
        <f>Q24</f>
        <v>3000</v>
      </c>
      <c r="Y9" s="66">
        <f>Q29</f>
        <v>14000</v>
      </c>
      <c r="Z9" s="66">
        <f>Q34</f>
        <v>0</v>
      </c>
      <c r="AA9" s="41">
        <f t="shared" si="1"/>
        <v>29000</v>
      </c>
    </row>
    <row r="10" spans="1:27" s="13" customFormat="1" ht="40" customHeight="1" thickTop="1" thickBot="1">
      <c r="B10" s="112" t="s">
        <v>16</v>
      </c>
      <c r="C10" s="173">
        <f>SUM(D7:D9)</f>
        <v>0</v>
      </c>
      <c r="D10" s="174"/>
      <c r="E10" s="173">
        <f t="shared" ref="E10" si="2">SUM(F7:F9)</f>
        <v>5000</v>
      </c>
      <c r="F10" s="174"/>
      <c r="G10" s="173">
        <f t="shared" ref="G10" si="3">SUM(H7:H9)</f>
        <v>2000</v>
      </c>
      <c r="H10" s="174"/>
      <c r="I10" s="173">
        <f t="shared" ref="I10" si="4">SUM(J7:J9)</f>
        <v>0</v>
      </c>
      <c r="J10" s="174"/>
      <c r="K10" s="173">
        <f t="shared" ref="K10" si="5">SUM(L7:L9)</f>
        <v>0</v>
      </c>
      <c r="L10" s="174"/>
      <c r="M10" s="173">
        <f t="shared" ref="M10" si="6">SUM(N7:N9)</f>
        <v>9000</v>
      </c>
      <c r="N10" s="174"/>
      <c r="O10" s="173">
        <f t="shared" ref="O10" si="7">SUM(P7:P9)</f>
        <v>3000</v>
      </c>
      <c r="P10" s="175"/>
      <c r="Q10" s="128">
        <f>SUM(Q7:Q9)</f>
        <v>19000</v>
      </c>
      <c r="T10" s="68" t="s">
        <v>16</v>
      </c>
      <c r="U10" s="69">
        <f>Q10</f>
        <v>19000</v>
      </c>
      <c r="V10" s="69">
        <f>Q15</f>
        <v>16500</v>
      </c>
      <c r="W10" s="69">
        <f>Q20</f>
        <v>14500</v>
      </c>
      <c r="X10" s="69">
        <f>Q25</f>
        <v>13500</v>
      </c>
      <c r="Y10" s="69">
        <f>Q30</f>
        <v>25500</v>
      </c>
      <c r="Z10" s="69">
        <f>Q35</f>
        <v>0</v>
      </c>
      <c r="AA10" s="70">
        <f t="shared" si="1"/>
        <v>89000</v>
      </c>
    </row>
    <row r="11" spans="1:27" s="13" customFormat="1" ht="40" customHeight="1">
      <c r="B11" s="42"/>
      <c r="C11" s="176">
        <f>O6+1</f>
        <v>44928</v>
      </c>
      <c r="D11" s="177"/>
      <c r="E11" s="176">
        <f>C11+1</f>
        <v>44929</v>
      </c>
      <c r="F11" s="177"/>
      <c r="G11" s="176">
        <f t="shared" ref="G11" si="8">E11+1</f>
        <v>44930</v>
      </c>
      <c r="H11" s="177"/>
      <c r="I11" s="176">
        <f t="shared" ref="I11" si="9">G11+1</f>
        <v>44931</v>
      </c>
      <c r="J11" s="177"/>
      <c r="K11" s="176">
        <f t="shared" ref="K11" si="10">I11+1</f>
        <v>44932</v>
      </c>
      <c r="L11" s="177"/>
      <c r="M11" s="178">
        <f t="shared" ref="M11" si="11">K11+1</f>
        <v>44933</v>
      </c>
      <c r="N11" s="179"/>
      <c r="O11" s="171">
        <f t="shared" ref="O11" si="12">M11+1</f>
        <v>44934</v>
      </c>
      <c r="P11" s="172"/>
      <c r="Q11" s="124" t="s">
        <v>31</v>
      </c>
    </row>
    <row r="12" spans="1:27" s="13" customFormat="1" ht="40" customHeight="1">
      <c r="B12" s="30" t="s">
        <v>30</v>
      </c>
      <c r="C12" s="31" t="s">
        <v>84</v>
      </c>
      <c r="D12" s="32">
        <v>4000</v>
      </c>
      <c r="E12" s="31"/>
      <c r="F12" s="32"/>
      <c r="G12" s="31"/>
      <c r="H12" s="32"/>
      <c r="I12" s="31"/>
      <c r="J12" s="32"/>
      <c r="K12" s="31" t="s">
        <v>84</v>
      </c>
      <c r="L12" s="32">
        <v>3500</v>
      </c>
      <c r="M12" s="31"/>
      <c r="N12" s="32"/>
      <c r="O12" s="31"/>
      <c r="P12" s="74"/>
      <c r="Q12" s="125">
        <f>SUM(D12,F12,H12,J12,L12,N12,P12)</f>
        <v>7500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 t="s">
        <v>88</v>
      </c>
      <c r="J13" s="36">
        <v>3000</v>
      </c>
      <c r="K13" s="35"/>
      <c r="L13" s="36"/>
      <c r="M13" s="35"/>
      <c r="N13" s="36"/>
      <c r="O13" s="35"/>
      <c r="P13" s="75"/>
      <c r="Q13" s="126">
        <f t="shared" ref="Q13:Q14" si="13">SUM(D13,F13,H13,J13,L13,N13,P13)</f>
        <v>3000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 t="s">
        <v>89</v>
      </c>
      <c r="N14" s="40">
        <v>2000</v>
      </c>
      <c r="O14" s="39" t="s">
        <v>90</v>
      </c>
      <c r="P14" s="76">
        <v>4000</v>
      </c>
      <c r="Q14" s="127">
        <f t="shared" si="13"/>
        <v>6000</v>
      </c>
    </row>
    <row r="15" spans="1:27" s="13" customFormat="1" ht="40" customHeight="1" thickTop="1" thickBot="1">
      <c r="B15" s="112" t="s">
        <v>16</v>
      </c>
      <c r="C15" s="173">
        <f>SUM(D12:D14)</f>
        <v>4000</v>
      </c>
      <c r="D15" s="174"/>
      <c r="E15" s="173">
        <f t="shared" ref="E15" si="14">SUM(F12:F14)</f>
        <v>0</v>
      </c>
      <c r="F15" s="174"/>
      <c r="G15" s="173">
        <f t="shared" ref="G15" si="15">SUM(H12:H14)</f>
        <v>0</v>
      </c>
      <c r="H15" s="174"/>
      <c r="I15" s="173">
        <f t="shared" ref="I15" si="16">SUM(J12:J14)</f>
        <v>3000</v>
      </c>
      <c r="J15" s="174"/>
      <c r="K15" s="173">
        <f t="shared" ref="K15" si="17">SUM(L12:L14)</f>
        <v>3500</v>
      </c>
      <c r="L15" s="174"/>
      <c r="M15" s="173">
        <f t="shared" ref="M15" si="18">SUM(N12:N14)</f>
        <v>2000</v>
      </c>
      <c r="N15" s="174"/>
      <c r="O15" s="173">
        <f t="shared" ref="O15" si="19">SUM(P12:P14)</f>
        <v>4000</v>
      </c>
      <c r="P15" s="175"/>
      <c r="Q15" s="128">
        <f>SUM(Q12:Q14)</f>
        <v>16500</v>
      </c>
    </row>
    <row r="16" spans="1:27" s="13" customFormat="1" ht="40" customHeight="1">
      <c r="B16" s="42"/>
      <c r="C16" s="176">
        <f>O11+1</f>
        <v>44935</v>
      </c>
      <c r="D16" s="177"/>
      <c r="E16" s="176">
        <f>C16+1</f>
        <v>44936</v>
      </c>
      <c r="F16" s="177"/>
      <c r="G16" s="176">
        <f t="shared" ref="G16" si="20">E16+1</f>
        <v>44937</v>
      </c>
      <c r="H16" s="177"/>
      <c r="I16" s="176">
        <f t="shared" ref="I16" si="21">G16+1</f>
        <v>44938</v>
      </c>
      <c r="J16" s="177"/>
      <c r="K16" s="176">
        <f t="shared" ref="K16" si="22">I16+1</f>
        <v>44939</v>
      </c>
      <c r="L16" s="177"/>
      <c r="M16" s="178">
        <f t="shared" ref="M16" si="23">K16+1</f>
        <v>44940</v>
      </c>
      <c r="N16" s="179"/>
      <c r="O16" s="171">
        <f t="shared" ref="O16" si="24">M16+1</f>
        <v>44941</v>
      </c>
      <c r="P16" s="172"/>
      <c r="Q16" s="124" t="s">
        <v>32</v>
      </c>
    </row>
    <row r="17" spans="1:17" s="13" customFormat="1" ht="40" customHeight="1">
      <c r="B17" s="30" t="s">
        <v>30</v>
      </c>
      <c r="C17" s="31"/>
      <c r="D17" s="32"/>
      <c r="E17" s="31" t="s">
        <v>84</v>
      </c>
      <c r="F17" s="32">
        <v>3500</v>
      </c>
      <c r="G17" s="31"/>
      <c r="H17" s="32"/>
      <c r="I17" s="31"/>
      <c r="J17" s="32"/>
      <c r="K17" s="31" t="s">
        <v>91</v>
      </c>
      <c r="L17" s="32">
        <v>5000</v>
      </c>
      <c r="M17" s="31"/>
      <c r="N17" s="32"/>
      <c r="O17" s="31"/>
      <c r="P17" s="74"/>
      <c r="Q17" s="125">
        <f>SUM(D17,F17,H17,J17,L17,N17,P17)</f>
        <v>8500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 t="s">
        <v>91</v>
      </c>
      <c r="L18" s="36">
        <v>3000</v>
      </c>
      <c r="M18" s="35"/>
      <c r="N18" s="36"/>
      <c r="O18" s="35"/>
      <c r="P18" s="75"/>
      <c r="Q18" s="126">
        <f t="shared" ref="Q18:Q19" si="25">SUM(D18,F18,H18,J18,L18,N18,P18)</f>
        <v>3000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 t="s">
        <v>92</v>
      </c>
      <c r="P19" s="76">
        <v>3000</v>
      </c>
      <c r="Q19" s="127">
        <f t="shared" si="25"/>
        <v>3000</v>
      </c>
    </row>
    <row r="20" spans="1:17" s="13" customFormat="1" ht="40" customHeight="1" thickTop="1" thickBot="1">
      <c r="A20" s="14"/>
      <c r="B20" s="112" t="s">
        <v>16</v>
      </c>
      <c r="C20" s="173">
        <f>SUM(D17:D19)</f>
        <v>0</v>
      </c>
      <c r="D20" s="174"/>
      <c r="E20" s="173">
        <f t="shared" ref="E20" si="26">SUM(F17:F19)</f>
        <v>3500</v>
      </c>
      <c r="F20" s="174"/>
      <c r="G20" s="173">
        <f t="shared" ref="G20" si="27">SUM(H17:H19)</f>
        <v>0</v>
      </c>
      <c r="H20" s="174"/>
      <c r="I20" s="173">
        <f t="shared" ref="I20" si="28">SUM(J17:J19)</f>
        <v>0</v>
      </c>
      <c r="J20" s="174"/>
      <c r="K20" s="173">
        <f t="shared" ref="K20" si="29">SUM(L17:L19)</f>
        <v>8000</v>
      </c>
      <c r="L20" s="174"/>
      <c r="M20" s="173">
        <f t="shared" ref="M20" si="30">SUM(N17:N19)</f>
        <v>0</v>
      </c>
      <c r="N20" s="174"/>
      <c r="O20" s="173">
        <f t="shared" ref="O20" si="31">SUM(P17:P19)</f>
        <v>3000</v>
      </c>
      <c r="P20" s="175"/>
      <c r="Q20" s="128">
        <f>SUM(Q17:Q19)</f>
        <v>14500</v>
      </c>
    </row>
    <row r="21" spans="1:17" s="13" customFormat="1" ht="40" customHeight="1">
      <c r="B21" s="42"/>
      <c r="C21" s="176">
        <f>O16+1</f>
        <v>44942</v>
      </c>
      <c r="D21" s="177"/>
      <c r="E21" s="176">
        <f>C21+1</f>
        <v>44943</v>
      </c>
      <c r="F21" s="177"/>
      <c r="G21" s="176">
        <f t="shared" ref="G21" si="32">E21+1</f>
        <v>44944</v>
      </c>
      <c r="H21" s="177"/>
      <c r="I21" s="176">
        <f t="shared" ref="I21" si="33">G21+1</f>
        <v>44945</v>
      </c>
      <c r="J21" s="177"/>
      <c r="K21" s="176">
        <f t="shared" ref="K21" si="34">I21+1</f>
        <v>44946</v>
      </c>
      <c r="L21" s="177"/>
      <c r="M21" s="178">
        <f t="shared" ref="M21" si="35">K21+1</f>
        <v>44947</v>
      </c>
      <c r="N21" s="179"/>
      <c r="O21" s="171">
        <f t="shared" ref="O21" si="36">M21+1</f>
        <v>44948</v>
      </c>
      <c r="P21" s="172"/>
      <c r="Q21" s="124" t="s">
        <v>33</v>
      </c>
    </row>
    <row r="22" spans="1:17" s="13" customFormat="1" ht="40" customHeight="1">
      <c r="B22" s="30" t="s">
        <v>30</v>
      </c>
      <c r="C22" s="31"/>
      <c r="D22" s="32"/>
      <c r="E22" s="31" t="s">
        <v>84</v>
      </c>
      <c r="F22" s="32">
        <v>5000</v>
      </c>
      <c r="G22" s="31"/>
      <c r="H22" s="32"/>
      <c r="I22" s="31"/>
      <c r="J22" s="32"/>
      <c r="K22" s="31" t="s">
        <v>84</v>
      </c>
      <c r="L22" s="32">
        <v>3000</v>
      </c>
      <c r="M22" s="31"/>
      <c r="N22" s="32"/>
      <c r="O22" s="31"/>
      <c r="P22" s="74"/>
      <c r="Q22" s="125">
        <f>SUM(D22,F22,H22,J22,L22,N22,P22)</f>
        <v>8000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 t="s">
        <v>82</v>
      </c>
      <c r="J23" s="36">
        <v>2500</v>
      </c>
      <c r="K23" s="35"/>
      <c r="L23" s="36"/>
      <c r="M23" s="35"/>
      <c r="N23" s="36"/>
      <c r="O23" s="35"/>
      <c r="P23" s="75"/>
      <c r="Q23" s="126">
        <f t="shared" ref="Q23:Q24" si="37">SUM(D23,F23,H23,J23,L23,N23,P23)</f>
        <v>2500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 t="s">
        <v>93</v>
      </c>
      <c r="P24" s="76">
        <v>3000</v>
      </c>
      <c r="Q24" s="127">
        <f t="shared" si="37"/>
        <v>3000</v>
      </c>
    </row>
    <row r="25" spans="1:17" s="13" customFormat="1" ht="40" customHeight="1" thickTop="1" thickBot="1">
      <c r="B25" s="112" t="s">
        <v>16</v>
      </c>
      <c r="C25" s="173">
        <f>SUM(D22:D24)</f>
        <v>0</v>
      </c>
      <c r="D25" s="174"/>
      <c r="E25" s="173">
        <f t="shared" ref="E25" si="38">SUM(F22:F24)</f>
        <v>5000</v>
      </c>
      <c r="F25" s="174"/>
      <c r="G25" s="173">
        <f t="shared" ref="G25" si="39">SUM(H22:H24)</f>
        <v>0</v>
      </c>
      <c r="H25" s="174"/>
      <c r="I25" s="173">
        <f t="shared" ref="I25" si="40">SUM(J22:J24)</f>
        <v>2500</v>
      </c>
      <c r="J25" s="174"/>
      <c r="K25" s="173">
        <f t="shared" ref="K25" si="41">SUM(L22:L24)</f>
        <v>3000</v>
      </c>
      <c r="L25" s="174"/>
      <c r="M25" s="173">
        <f t="shared" ref="M25" si="42">SUM(N22:N24)</f>
        <v>0</v>
      </c>
      <c r="N25" s="174"/>
      <c r="O25" s="173">
        <f t="shared" ref="O25" si="43">SUM(P22:P24)</f>
        <v>3000</v>
      </c>
      <c r="P25" s="175"/>
      <c r="Q25" s="128">
        <f>SUM(Q22:Q24)</f>
        <v>13500</v>
      </c>
    </row>
    <row r="26" spans="1:17" s="13" customFormat="1" ht="40" customHeight="1">
      <c r="B26" s="42"/>
      <c r="C26" s="176">
        <f>O21+1</f>
        <v>44949</v>
      </c>
      <c r="D26" s="177"/>
      <c r="E26" s="176">
        <f>C26+1</f>
        <v>44950</v>
      </c>
      <c r="F26" s="177"/>
      <c r="G26" s="176">
        <f t="shared" ref="G26" si="44">E26+1</f>
        <v>44951</v>
      </c>
      <c r="H26" s="177"/>
      <c r="I26" s="176">
        <f t="shared" ref="I26" si="45">G26+1</f>
        <v>44952</v>
      </c>
      <c r="J26" s="177"/>
      <c r="K26" s="176">
        <f t="shared" ref="K26" si="46">I26+1</f>
        <v>44953</v>
      </c>
      <c r="L26" s="177"/>
      <c r="M26" s="178">
        <f t="shared" ref="M26" si="47">K26+1</f>
        <v>44954</v>
      </c>
      <c r="N26" s="179"/>
      <c r="O26" s="171">
        <f t="shared" ref="O26" si="48">M26+1</f>
        <v>44955</v>
      </c>
      <c r="P26" s="172"/>
      <c r="Q26" s="124" t="s">
        <v>34</v>
      </c>
    </row>
    <row r="27" spans="1:17" s="13" customFormat="1" ht="40" customHeight="1">
      <c r="B27" s="30" t="s">
        <v>30</v>
      </c>
      <c r="C27" s="31"/>
      <c r="D27" s="32"/>
      <c r="E27" s="31" t="s">
        <v>84</v>
      </c>
      <c r="F27" s="32">
        <v>5000</v>
      </c>
      <c r="G27" s="31"/>
      <c r="H27" s="32"/>
      <c r="I27" s="31"/>
      <c r="J27" s="32"/>
      <c r="K27" s="31" t="s">
        <v>84</v>
      </c>
      <c r="L27" s="32">
        <v>5000</v>
      </c>
      <c r="M27" s="31"/>
      <c r="N27" s="32"/>
      <c r="O27" s="31"/>
      <c r="P27" s="74"/>
      <c r="Q27" s="125">
        <f>SUM(D27,F27,H27,J27,L27,N27,P27)</f>
        <v>10000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 t="s">
        <v>82</v>
      </c>
      <c r="J28" s="36">
        <v>1500</v>
      </c>
      <c r="K28" s="35"/>
      <c r="L28" s="36"/>
      <c r="M28" s="35"/>
      <c r="N28" s="36"/>
      <c r="O28" s="35"/>
      <c r="P28" s="75"/>
      <c r="Q28" s="126">
        <f t="shared" ref="Q28:Q29" si="49">SUM(D28,F28,H28,J28,L28,N28,P28)</f>
        <v>1500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 t="s">
        <v>89</v>
      </c>
      <c r="H29" s="40">
        <v>3000</v>
      </c>
      <c r="I29" s="39" t="s">
        <v>94</v>
      </c>
      <c r="J29" s="40">
        <v>1000</v>
      </c>
      <c r="K29" s="39"/>
      <c r="L29" s="40"/>
      <c r="M29" s="39" t="s">
        <v>95</v>
      </c>
      <c r="N29" s="40">
        <v>10000</v>
      </c>
      <c r="O29" s="39"/>
      <c r="P29" s="76"/>
      <c r="Q29" s="127">
        <f t="shared" si="49"/>
        <v>14000</v>
      </c>
    </row>
    <row r="30" spans="1:17" s="13" customFormat="1" ht="40" customHeight="1" thickTop="1" thickBot="1">
      <c r="B30" s="112" t="s">
        <v>16</v>
      </c>
      <c r="C30" s="173">
        <f>SUM(D27:D29)</f>
        <v>0</v>
      </c>
      <c r="D30" s="174"/>
      <c r="E30" s="173">
        <f t="shared" ref="E30" si="50">SUM(F27:F29)</f>
        <v>5000</v>
      </c>
      <c r="F30" s="174"/>
      <c r="G30" s="173">
        <f t="shared" ref="G30" si="51">SUM(H27:H29)</f>
        <v>3000</v>
      </c>
      <c r="H30" s="174"/>
      <c r="I30" s="173">
        <f t="shared" ref="I30" si="52">SUM(J27:J29)</f>
        <v>2500</v>
      </c>
      <c r="J30" s="174"/>
      <c r="K30" s="173">
        <f t="shared" ref="K30" si="53">SUM(L27:L29)</f>
        <v>5000</v>
      </c>
      <c r="L30" s="174"/>
      <c r="M30" s="173">
        <f t="shared" ref="M30" si="54">SUM(N27:N29)</f>
        <v>10000</v>
      </c>
      <c r="N30" s="174"/>
      <c r="O30" s="173">
        <f t="shared" ref="O30" si="55">SUM(P27:P29)</f>
        <v>0</v>
      </c>
      <c r="P30" s="175"/>
      <c r="Q30" s="128">
        <f>SUM(Q27:Q29)</f>
        <v>25500</v>
      </c>
    </row>
    <row r="31" spans="1:17" s="13" customFormat="1" ht="40" customHeight="1">
      <c r="B31" s="42"/>
      <c r="C31" s="176">
        <f>O26+1</f>
        <v>44956</v>
      </c>
      <c r="D31" s="177"/>
      <c r="E31" s="176">
        <f>C31+1</f>
        <v>44957</v>
      </c>
      <c r="F31" s="177"/>
      <c r="G31" s="176">
        <f t="shared" ref="G31" si="56">E31+1</f>
        <v>44958</v>
      </c>
      <c r="H31" s="177"/>
      <c r="I31" s="176">
        <f t="shared" ref="I31" si="57">G31+1</f>
        <v>44959</v>
      </c>
      <c r="J31" s="177"/>
      <c r="K31" s="176">
        <f t="shared" ref="K31" si="58">I31+1</f>
        <v>44960</v>
      </c>
      <c r="L31" s="177"/>
      <c r="M31" s="178">
        <f t="shared" ref="M31" si="59">K31+1</f>
        <v>44961</v>
      </c>
      <c r="N31" s="179"/>
      <c r="O31" s="171">
        <f t="shared" ref="O31" si="60">M31+1</f>
        <v>44962</v>
      </c>
      <c r="P31" s="172"/>
      <c r="Q31" s="124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125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126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127">
        <f t="shared" si="61"/>
        <v>0</v>
      </c>
    </row>
    <row r="35" spans="2:17" ht="40" customHeight="1" thickTop="1" thickBot="1">
      <c r="B35" s="112" t="s">
        <v>16</v>
      </c>
      <c r="C35" s="173">
        <f>SUM(D32:D34)</f>
        <v>0</v>
      </c>
      <c r="D35" s="174"/>
      <c r="E35" s="173">
        <f t="shared" ref="E35" si="62">SUM(F32:F34)</f>
        <v>0</v>
      </c>
      <c r="F35" s="174"/>
      <c r="G35" s="173">
        <f t="shared" ref="G35" si="63">SUM(H32:H34)</f>
        <v>0</v>
      </c>
      <c r="H35" s="174"/>
      <c r="I35" s="173">
        <f t="shared" ref="I35" si="64">SUM(J32:J34)</f>
        <v>0</v>
      </c>
      <c r="J35" s="174"/>
      <c r="K35" s="173">
        <f t="shared" ref="K35" si="65">SUM(L32:L34)</f>
        <v>0</v>
      </c>
      <c r="L35" s="174"/>
      <c r="M35" s="173">
        <f t="shared" ref="M35" si="66">SUM(N32:N34)</f>
        <v>0</v>
      </c>
      <c r="N35" s="174"/>
      <c r="O35" s="173">
        <f t="shared" ref="O35" si="67">SUM(P32:P34)</f>
        <v>0</v>
      </c>
      <c r="P35" s="175"/>
      <c r="Q35" s="128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2" t="s">
        <v>63</v>
      </c>
      <c r="K37" s="182"/>
      <c r="L37" s="182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 t="s">
        <v>71</v>
      </c>
      <c r="C39" s="184"/>
      <c r="D39" s="59">
        <v>250000</v>
      </c>
      <c r="E39" s="44"/>
      <c r="F39" s="184" t="s">
        <v>96</v>
      </c>
      <c r="G39" s="184"/>
      <c r="H39" s="59">
        <v>70000</v>
      </c>
      <c r="I39" s="44"/>
      <c r="J39" s="47" t="s">
        <v>30</v>
      </c>
      <c r="K39" s="113">
        <v>50000</v>
      </c>
      <c r="L39" s="59">
        <f>SUM(Q7,Q12,Q17,Q22,Q27,Q32)</f>
        <v>46000</v>
      </c>
      <c r="M39" s="44"/>
      <c r="N39" s="48"/>
      <c r="O39" s="44"/>
      <c r="P39" s="44"/>
      <c r="Q39" s="49"/>
    </row>
    <row r="40" spans="2:17" ht="40" customHeight="1">
      <c r="B40" s="180" t="s">
        <v>72</v>
      </c>
      <c r="C40" s="180"/>
      <c r="D40" s="60"/>
      <c r="E40" s="44"/>
      <c r="F40" s="180" t="s">
        <v>77</v>
      </c>
      <c r="G40" s="180"/>
      <c r="H40" s="60">
        <v>5000</v>
      </c>
      <c r="I40" s="44"/>
      <c r="J40" s="50" t="s">
        <v>37</v>
      </c>
      <c r="K40" s="114">
        <v>10000</v>
      </c>
      <c r="L40" s="60">
        <f t="shared" ref="L40:L41" si="68">SUM(Q8,Q13,Q18,Q23,Q28,Q33)</f>
        <v>14000</v>
      </c>
      <c r="M40" s="44"/>
      <c r="N40" s="48"/>
      <c r="O40" s="44"/>
      <c r="P40" s="44"/>
      <c r="Q40" s="49"/>
    </row>
    <row r="41" spans="2:17" ht="40" customHeight="1" thickBot="1">
      <c r="B41" s="180" t="s">
        <v>73</v>
      </c>
      <c r="C41" s="180"/>
      <c r="D41" s="61">
        <v>50000</v>
      </c>
      <c r="E41" s="44"/>
      <c r="F41" s="180" t="s">
        <v>78</v>
      </c>
      <c r="G41" s="180"/>
      <c r="H41" s="60">
        <v>8000</v>
      </c>
      <c r="I41" s="44"/>
      <c r="J41" s="50" t="s">
        <v>38</v>
      </c>
      <c r="K41" s="114">
        <v>50000</v>
      </c>
      <c r="L41" s="60">
        <f t="shared" si="68"/>
        <v>29000</v>
      </c>
      <c r="M41" s="44"/>
      <c r="N41" s="48"/>
      <c r="O41" s="44"/>
      <c r="P41" s="44"/>
      <c r="Q41" s="49"/>
    </row>
    <row r="42" spans="2:17" ht="40" customHeight="1" thickBot="1">
      <c r="B42" s="180" t="s">
        <v>74</v>
      </c>
      <c r="C42" s="180"/>
      <c r="D42" s="61">
        <v>10000</v>
      </c>
      <c r="E42" s="44"/>
      <c r="F42" s="180" t="s">
        <v>79</v>
      </c>
      <c r="G42" s="180"/>
      <c r="H42" s="60">
        <v>3000</v>
      </c>
      <c r="I42" s="44"/>
      <c r="J42" s="71" t="s">
        <v>16</v>
      </c>
      <c r="K42" s="115">
        <f>SUM(K39:K41)</f>
        <v>110000</v>
      </c>
      <c r="L42" s="72">
        <f>SUM(L39:L41)</f>
        <v>89000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0" t="s">
        <v>80</v>
      </c>
      <c r="G43" s="180"/>
      <c r="H43" s="60">
        <v>10000</v>
      </c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310000</v>
      </c>
      <c r="D44" s="188"/>
      <c r="E44" s="44"/>
      <c r="F44" s="180" t="s">
        <v>81</v>
      </c>
      <c r="G44" s="180"/>
      <c r="H44" s="59">
        <v>5000</v>
      </c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0" t="s">
        <v>83</v>
      </c>
      <c r="G45" s="180"/>
      <c r="H45" s="60">
        <v>10000</v>
      </c>
      <c r="I45" s="44"/>
      <c r="J45" s="185">
        <f>C44-(C53+G53)</f>
        <v>119000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0">
        <f>設定!F12</f>
        <v>0</v>
      </c>
      <c r="G46" s="180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0">
        <f>設定!F13</f>
        <v>0</v>
      </c>
      <c r="G47" s="180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 t="s">
        <v>75</v>
      </c>
      <c r="C48" s="184"/>
      <c r="D48" s="61">
        <v>50000</v>
      </c>
      <c r="E48" s="44"/>
      <c r="F48" s="180">
        <f>設定!F14</f>
        <v>0</v>
      </c>
      <c r="G48" s="180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 t="s">
        <v>76</v>
      </c>
      <c r="C49" s="180"/>
      <c r="D49" s="61">
        <v>30000</v>
      </c>
      <c r="E49" s="44"/>
      <c r="F49" s="81">
        <f>設定!F17</f>
        <v>0</v>
      </c>
      <c r="G49" s="81"/>
      <c r="H49" s="59"/>
      <c r="I49" s="44"/>
      <c r="J49" s="185">
        <f>C44-SUM(C53,G53,L42)</f>
        <v>30000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81">
        <f>設定!F18</f>
        <v>0</v>
      </c>
      <c r="G50" s="81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0">
        <f>設定!F19</f>
        <v>0</v>
      </c>
      <c r="G51" s="180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86">
        <f>設定!F20</f>
        <v>0</v>
      </c>
      <c r="G52" s="186"/>
      <c r="H52" s="60"/>
      <c r="I52" s="12"/>
      <c r="K52" s="44"/>
      <c r="L52" s="129" t="s">
        <v>97</v>
      </c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80000</v>
      </c>
      <c r="D53" s="188"/>
      <c r="F53" s="71" t="s">
        <v>16</v>
      </c>
      <c r="G53" s="187">
        <f>SUM(H39:H52)</f>
        <v>111000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Hyperlinks="0" selectLockedCells="1" sort="0" autoFilter="0" pivotTables="0"/>
  <mergeCells count="131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10">
    <cfRule type="cellIs" dxfId="519" priority="38" operator="equal">
      <formula>0</formula>
    </cfRule>
  </conditionalFormatting>
  <conditionalFormatting sqref="Q12:Q14">
    <cfRule type="cellIs" dxfId="518" priority="37" operator="equal">
      <formula>0</formula>
    </cfRule>
  </conditionalFormatting>
  <conditionalFormatting sqref="Q17:Q19">
    <cfRule type="cellIs" dxfId="517" priority="36" operator="equal">
      <formula>0</formula>
    </cfRule>
  </conditionalFormatting>
  <conditionalFormatting sqref="Q22:Q24">
    <cfRule type="cellIs" dxfId="516" priority="35" operator="equal">
      <formula>0</formula>
    </cfRule>
  </conditionalFormatting>
  <conditionalFormatting sqref="Q27:Q29">
    <cfRule type="cellIs" dxfId="515" priority="34" operator="equal">
      <formula>0</formula>
    </cfRule>
  </conditionalFormatting>
  <conditionalFormatting sqref="Q32:Q34">
    <cfRule type="cellIs" dxfId="514" priority="33" operator="equal">
      <formula>0</formula>
    </cfRule>
  </conditionalFormatting>
  <conditionalFormatting sqref="C10:P10">
    <cfRule type="cellIs" dxfId="513" priority="32" operator="equal">
      <formula>0</formula>
    </cfRule>
  </conditionalFormatting>
  <conditionalFormatting sqref="C11:P11">
    <cfRule type="expression" dxfId="512" priority="31">
      <formula>COUNTIF(祝日,C$11)=1</formula>
    </cfRule>
  </conditionalFormatting>
  <conditionalFormatting sqref="C16:P16">
    <cfRule type="expression" dxfId="511" priority="30">
      <formula>COUNTIF(祝日,C$16)=1</formula>
    </cfRule>
  </conditionalFormatting>
  <conditionalFormatting sqref="C21:P21">
    <cfRule type="expression" dxfId="510" priority="29">
      <formula>COUNTIF(祝日,C$21)=1</formula>
    </cfRule>
  </conditionalFormatting>
  <conditionalFormatting sqref="C26:P26">
    <cfRule type="expression" dxfId="509" priority="28">
      <formula>COUNTIF(祝日,C$26)=1</formula>
    </cfRule>
  </conditionalFormatting>
  <conditionalFormatting sqref="C31:P31">
    <cfRule type="expression" dxfId="508" priority="15">
      <formula>$K$6&lt;&gt;""</formula>
    </cfRule>
    <cfRule type="expression" dxfId="507" priority="27">
      <formula>COUNTIF(祝日,C$31)=1</formula>
    </cfRule>
  </conditionalFormatting>
  <conditionalFormatting sqref="U7:U10">
    <cfRule type="cellIs" dxfId="506" priority="26" operator="equal">
      <formula>0</formula>
    </cfRule>
  </conditionalFormatting>
  <conditionalFormatting sqref="V7:V10">
    <cfRule type="cellIs" dxfId="505" priority="25" operator="equal">
      <formula>0</formula>
    </cfRule>
  </conditionalFormatting>
  <conditionalFormatting sqref="W7:W10">
    <cfRule type="cellIs" dxfId="504" priority="24" operator="equal">
      <formula>0</formula>
    </cfRule>
  </conditionalFormatting>
  <conditionalFormatting sqref="X7:X10">
    <cfRule type="cellIs" dxfId="503" priority="23" operator="equal">
      <formula>0</formula>
    </cfRule>
  </conditionalFormatting>
  <conditionalFormatting sqref="Y7:Y10">
    <cfRule type="cellIs" dxfId="502" priority="22" operator="equal">
      <formula>0</formula>
    </cfRule>
  </conditionalFormatting>
  <conditionalFormatting sqref="Z7:Z10">
    <cfRule type="cellIs" dxfId="501" priority="21" operator="equal">
      <formula>0</formula>
    </cfRule>
  </conditionalFormatting>
  <conditionalFormatting sqref="AA7:AA10">
    <cfRule type="cellIs" dxfId="500" priority="20" operator="equal">
      <formula>0</formula>
    </cfRule>
  </conditionalFormatting>
  <conditionalFormatting sqref="C44:D44 C53:D53 G53:H53 K42:L42 J45:L46 J49:L50">
    <cfRule type="cellIs" dxfId="499" priority="19" operator="equal">
      <formula>0</formula>
    </cfRule>
  </conditionalFormatting>
  <conditionalFormatting sqref="I26:P26 C31:P31">
    <cfRule type="expression" dxfId="498" priority="18">
      <formula>$C$6&lt;&gt;""</formula>
    </cfRule>
  </conditionalFormatting>
  <conditionalFormatting sqref="E31:P31">
    <cfRule type="expression" dxfId="497" priority="17">
      <formula>$M$6&lt;&gt;""</formula>
    </cfRule>
  </conditionalFormatting>
  <conditionalFormatting sqref="G31:P31">
    <cfRule type="expression" dxfId="496" priority="16">
      <formula>$O$6&lt;&gt;""</formula>
    </cfRule>
  </conditionalFormatting>
  <conditionalFormatting sqref="C31:P31 O26:P26">
    <cfRule type="expression" dxfId="495" priority="14">
      <formula>$I$6&lt;&gt;""</formula>
    </cfRule>
  </conditionalFormatting>
  <conditionalFormatting sqref="M26:P26 C31:P31">
    <cfRule type="expression" dxfId="494" priority="13">
      <formula>$G$6&lt;&gt;""</formula>
    </cfRule>
  </conditionalFormatting>
  <conditionalFormatting sqref="C31:P31 K26:P26">
    <cfRule type="expression" dxfId="493" priority="12">
      <formula>$E$6&lt;&gt;""</formula>
    </cfRule>
  </conditionalFormatting>
  <conditionalFormatting sqref="C6:P6">
    <cfRule type="expression" dxfId="492" priority="11">
      <formula>COUNTIF(祝日,C$6)=1</formula>
    </cfRule>
  </conditionalFormatting>
  <conditionalFormatting sqref="Q15">
    <cfRule type="cellIs" dxfId="491" priority="10" operator="equal">
      <formula>0</formula>
    </cfRule>
  </conditionalFormatting>
  <conditionalFormatting sqref="C15:P15">
    <cfRule type="cellIs" dxfId="490" priority="9" operator="equal">
      <formula>0</formula>
    </cfRule>
  </conditionalFormatting>
  <conditionalFormatting sqref="Q20">
    <cfRule type="cellIs" dxfId="489" priority="8" operator="equal">
      <formula>0</formula>
    </cfRule>
  </conditionalFormatting>
  <conditionalFormatting sqref="C20:P20">
    <cfRule type="cellIs" dxfId="488" priority="7" operator="equal">
      <formula>0</formula>
    </cfRule>
  </conditionalFormatting>
  <conditionalFormatting sqref="Q25">
    <cfRule type="cellIs" dxfId="487" priority="6" operator="equal">
      <formula>0</formula>
    </cfRule>
  </conditionalFormatting>
  <conditionalFormatting sqref="C25:P25">
    <cfRule type="cellIs" dxfId="486" priority="5" operator="equal">
      <formula>0</formula>
    </cfRule>
  </conditionalFormatting>
  <conditionalFormatting sqref="Q30">
    <cfRule type="cellIs" dxfId="485" priority="4" operator="equal">
      <formula>0</formula>
    </cfRule>
  </conditionalFormatting>
  <conditionalFormatting sqref="C30:P30">
    <cfRule type="cellIs" dxfId="484" priority="3" operator="equal">
      <formula>0</formula>
    </cfRule>
  </conditionalFormatting>
  <conditionalFormatting sqref="Q35">
    <cfRule type="cellIs" dxfId="483" priority="2" operator="equal">
      <formula>0</formula>
    </cfRule>
  </conditionalFormatting>
  <conditionalFormatting sqref="C35:P35">
    <cfRule type="cellIs" dxfId="482" priority="1" operator="equal">
      <formula>0</formula>
    </cfRule>
  </conditionalFormatting>
  <pageMargins left="1.0905511809999999" right="0.23622047244094499" top="0.35433070866141703" bottom="0.35433070866141703" header="0.31496062992126" footer="0.31496062992126"/>
  <pageSetup paperSize="9" scale="37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7E51-00D7-4C3D-99EF-5FA2D02B54A0}">
  <sheetPr codeName="Sheet20">
    <tabColor theme="8" tint="0.59999389629810485"/>
    <pageSetUpPr fitToPage="1"/>
  </sheetPr>
  <dimension ref="A1:AA54"/>
  <sheetViews>
    <sheetView showGridLines="0" zoomScale="80" zoomScaleNormal="80" zoomScalePageLayoutView="90" workbookViewId="0"/>
  </sheetViews>
  <sheetFormatPr baseColWidth="10" defaultColWidth="8.83203125" defaultRowHeight="18"/>
  <cols>
    <col min="1" max="1" width="5.5" style="10" customWidth="1"/>
    <col min="2" max="2" width="7.6640625" style="10" customWidth="1"/>
    <col min="3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44927</v>
      </c>
      <c r="C2" s="168"/>
      <c r="D2" s="168"/>
      <c r="E2" s="110">
        <f>DATE(2023,1,設定!H5)</f>
        <v>44927</v>
      </c>
      <c r="F2" s="111">
        <f>WEEKDAY(E2)</f>
        <v>1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60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 t="str">
        <f>IF(OR($F$2&gt;E4,O4=F2),"",IF($F$2=E4,$E$2,C6+1))</f>
        <v/>
      </c>
      <c r="F6" s="177"/>
      <c r="G6" s="176" t="str">
        <f>IF(OR($F$2&gt;G4,O4=F2),"",IF($F$2=G4,$E$2,E6+1))</f>
        <v/>
      </c>
      <c r="H6" s="177"/>
      <c r="I6" s="176" t="str">
        <f>IF(OR($F$2&gt;I4,O4=F2),"",IF($F$2=I4,$E$2,G6+1))</f>
        <v/>
      </c>
      <c r="J6" s="177"/>
      <c r="K6" s="176" t="str">
        <f>IF(OR($F$2&gt;K4,O4=F2),"",IF($F$2=K4,$E$2,I6+1))</f>
        <v/>
      </c>
      <c r="L6" s="177"/>
      <c r="M6" s="178" t="str">
        <f>IF(OR($F$2&gt;M4,O4=F2),"",IF($F$2=M4,$E$2,K6+1))</f>
        <v/>
      </c>
      <c r="N6" s="179"/>
      <c r="O6" s="171">
        <f>IF($F$2=O4,E2,M6+1)</f>
        <v>44927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57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58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59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44928</v>
      </c>
      <c r="D11" s="177"/>
      <c r="E11" s="176">
        <f>C11+1</f>
        <v>44929</v>
      </c>
      <c r="F11" s="177"/>
      <c r="G11" s="176">
        <f t="shared" ref="G11" si="8">E11+1</f>
        <v>44930</v>
      </c>
      <c r="H11" s="177"/>
      <c r="I11" s="176">
        <f t="shared" ref="I11" si="9">G11+1</f>
        <v>44931</v>
      </c>
      <c r="J11" s="177"/>
      <c r="K11" s="176">
        <f t="shared" ref="K11" si="10">I11+1</f>
        <v>44932</v>
      </c>
      <c r="L11" s="177"/>
      <c r="M11" s="178">
        <f t="shared" ref="M11" si="11">K11+1</f>
        <v>44933</v>
      </c>
      <c r="N11" s="179"/>
      <c r="O11" s="171">
        <f t="shared" ref="O11" si="12">M11+1</f>
        <v>44934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44935</v>
      </c>
      <c r="D16" s="177"/>
      <c r="E16" s="176">
        <f>C16+1</f>
        <v>44936</v>
      </c>
      <c r="F16" s="177"/>
      <c r="G16" s="176">
        <f t="shared" ref="G16" si="20">E16+1</f>
        <v>44937</v>
      </c>
      <c r="H16" s="177"/>
      <c r="I16" s="176">
        <f t="shared" ref="I16" si="21">G16+1</f>
        <v>44938</v>
      </c>
      <c r="J16" s="177"/>
      <c r="K16" s="176">
        <f t="shared" ref="K16" si="22">I16+1</f>
        <v>44939</v>
      </c>
      <c r="L16" s="177"/>
      <c r="M16" s="178">
        <f t="shared" ref="M16" si="23">K16+1</f>
        <v>44940</v>
      </c>
      <c r="N16" s="179"/>
      <c r="O16" s="171">
        <f t="shared" ref="O16" si="24">M16+1</f>
        <v>44941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44942</v>
      </c>
      <c r="D21" s="177"/>
      <c r="E21" s="176">
        <f>C21+1</f>
        <v>44943</v>
      </c>
      <c r="F21" s="177"/>
      <c r="G21" s="176">
        <f t="shared" ref="G21" si="32">E21+1</f>
        <v>44944</v>
      </c>
      <c r="H21" s="177"/>
      <c r="I21" s="176">
        <f t="shared" ref="I21" si="33">G21+1</f>
        <v>44945</v>
      </c>
      <c r="J21" s="177"/>
      <c r="K21" s="176">
        <f t="shared" ref="K21" si="34">I21+1</f>
        <v>44946</v>
      </c>
      <c r="L21" s="177"/>
      <c r="M21" s="178">
        <f t="shared" ref="M21" si="35">K21+1</f>
        <v>44947</v>
      </c>
      <c r="N21" s="179"/>
      <c r="O21" s="171">
        <f t="shared" ref="O21" si="36">M21+1</f>
        <v>44948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44949</v>
      </c>
      <c r="D26" s="177"/>
      <c r="E26" s="176">
        <f>C26+1</f>
        <v>44950</v>
      </c>
      <c r="F26" s="177"/>
      <c r="G26" s="176">
        <f t="shared" ref="G26" si="44">E26+1</f>
        <v>44951</v>
      </c>
      <c r="H26" s="177"/>
      <c r="I26" s="176">
        <f t="shared" ref="I26" si="45">G26+1</f>
        <v>44952</v>
      </c>
      <c r="J26" s="177"/>
      <c r="K26" s="176">
        <f t="shared" ref="K26" si="46">I26+1</f>
        <v>44953</v>
      </c>
      <c r="L26" s="177"/>
      <c r="M26" s="178">
        <f t="shared" ref="M26" si="47">K26+1</f>
        <v>44954</v>
      </c>
      <c r="N26" s="179"/>
      <c r="O26" s="171">
        <f t="shared" ref="O26" si="48">M26+1</f>
        <v>44955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44956</v>
      </c>
      <c r="D31" s="177"/>
      <c r="E31" s="176">
        <f>C31+1</f>
        <v>44957</v>
      </c>
      <c r="F31" s="177"/>
      <c r="G31" s="176">
        <f t="shared" ref="G31" si="56">E31+1</f>
        <v>44958</v>
      </c>
      <c r="H31" s="177"/>
      <c r="I31" s="176">
        <f t="shared" ref="I31" si="57">G31+1</f>
        <v>44959</v>
      </c>
      <c r="J31" s="177"/>
      <c r="K31" s="176">
        <f t="shared" ref="K31" si="58">I31+1</f>
        <v>44960</v>
      </c>
      <c r="L31" s="177"/>
      <c r="M31" s="178">
        <f t="shared" ref="M31" si="59">K31+1</f>
        <v>44961</v>
      </c>
      <c r="N31" s="179"/>
      <c r="O31" s="171">
        <f t="shared" ref="O31" si="60">M31+1</f>
        <v>44962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G53:H53"/>
    <mergeCell ref="J45:L46"/>
    <mergeCell ref="J49:L50"/>
    <mergeCell ref="J37:L37"/>
    <mergeCell ref="C44:D44"/>
    <mergeCell ref="C53:D53"/>
    <mergeCell ref="B37:D37"/>
    <mergeCell ref="B46:D46"/>
    <mergeCell ref="F37:H37"/>
    <mergeCell ref="B39:C39"/>
    <mergeCell ref="B40:C40"/>
    <mergeCell ref="B41:C41"/>
    <mergeCell ref="B42:C42"/>
    <mergeCell ref="B43:C43"/>
    <mergeCell ref="B48:C48"/>
    <mergeCell ref="B49:C49"/>
    <mergeCell ref="B50:C50"/>
    <mergeCell ref="B51:C51"/>
    <mergeCell ref="B52:C52"/>
    <mergeCell ref="F38:G38"/>
    <mergeCell ref="F39:G39"/>
    <mergeCell ref="F40:G40"/>
    <mergeCell ref="F41:G41"/>
    <mergeCell ref="F42:G42"/>
    <mergeCell ref="M26:N26"/>
    <mergeCell ref="O26:P26"/>
    <mergeCell ref="C21:D21"/>
    <mergeCell ref="E21:F21"/>
    <mergeCell ref="G21:H21"/>
    <mergeCell ref="I21:J21"/>
    <mergeCell ref="K21:L21"/>
    <mergeCell ref="C26:D26"/>
    <mergeCell ref="E26:F26"/>
    <mergeCell ref="G26:H26"/>
    <mergeCell ref="I26:J26"/>
    <mergeCell ref="K26:L26"/>
    <mergeCell ref="M16:N16"/>
    <mergeCell ref="O16:P16"/>
    <mergeCell ref="C11:D11"/>
    <mergeCell ref="E11:F11"/>
    <mergeCell ref="G11:H11"/>
    <mergeCell ref="I11:J11"/>
    <mergeCell ref="K11:L11"/>
    <mergeCell ref="C16:D16"/>
    <mergeCell ref="E16:F16"/>
    <mergeCell ref="G16:H16"/>
    <mergeCell ref="I16:J16"/>
    <mergeCell ref="K16:L16"/>
    <mergeCell ref="I4:J4"/>
    <mergeCell ref="K4:L4"/>
    <mergeCell ref="M4:N4"/>
    <mergeCell ref="O4:P4"/>
    <mergeCell ref="E6:F6"/>
    <mergeCell ref="G6:H6"/>
    <mergeCell ref="I6:J6"/>
    <mergeCell ref="K6:L6"/>
    <mergeCell ref="C5:D5"/>
    <mergeCell ref="E5:F5"/>
    <mergeCell ref="G5:H5"/>
    <mergeCell ref="I5:J5"/>
    <mergeCell ref="K5:L5"/>
    <mergeCell ref="C6:D6"/>
    <mergeCell ref="M5:N5"/>
    <mergeCell ref="O5:P5"/>
    <mergeCell ref="M6:N6"/>
    <mergeCell ref="O6:P6"/>
    <mergeCell ref="M10:N10"/>
    <mergeCell ref="O10:P10"/>
    <mergeCell ref="C15:D15"/>
    <mergeCell ref="E15:F15"/>
    <mergeCell ref="G15:H15"/>
    <mergeCell ref="I15:J15"/>
    <mergeCell ref="K15:L15"/>
    <mergeCell ref="M15:N15"/>
    <mergeCell ref="O15:P15"/>
    <mergeCell ref="C10:D10"/>
    <mergeCell ref="E10:F10"/>
    <mergeCell ref="G10:H10"/>
    <mergeCell ref="I10:J10"/>
    <mergeCell ref="K10:L10"/>
    <mergeCell ref="M11:N11"/>
    <mergeCell ref="O11:P11"/>
    <mergeCell ref="M20:N20"/>
    <mergeCell ref="O20:P20"/>
    <mergeCell ref="C25:D25"/>
    <mergeCell ref="E25:F25"/>
    <mergeCell ref="G25:H25"/>
    <mergeCell ref="I25:J25"/>
    <mergeCell ref="K25:L25"/>
    <mergeCell ref="M25:N25"/>
    <mergeCell ref="O25:P25"/>
    <mergeCell ref="C20:D20"/>
    <mergeCell ref="E20:F20"/>
    <mergeCell ref="G20:H20"/>
    <mergeCell ref="I20:J20"/>
    <mergeCell ref="K20:L20"/>
    <mergeCell ref="M21:N21"/>
    <mergeCell ref="O21:P21"/>
    <mergeCell ref="I35:J35"/>
    <mergeCell ref="K35:L35"/>
    <mergeCell ref="M35:N35"/>
    <mergeCell ref="O35:P35"/>
    <mergeCell ref="C30:D30"/>
    <mergeCell ref="E30:F30"/>
    <mergeCell ref="G30:H30"/>
    <mergeCell ref="I30:J30"/>
    <mergeCell ref="K30:L30"/>
    <mergeCell ref="M31:N31"/>
    <mergeCell ref="O31:P31"/>
    <mergeCell ref="C31:D31"/>
    <mergeCell ref="E31:F31"/>
    <mergeCell ref="G31:H31"/>
    <mergeCell ref="I31:J31"/>
    <mergeCell ref="K31:L31"/>
    <mergeCell ref="M30:N30"/>
    <mergeCell ref="O30:P30"/>
    <mergeCell ref="B2:D2"/>
    <mergeCell ref="F43:G43"/>
    <mergeCell ref="F44:G44"/>
    <mergeCell ref="F45:G45"/>
    <mergeCell ref="F46:G46"/>
    <mergeCell ref="F47:G47"/>
    <mergeCell ref="F48:G48"/>
    <mergeCell ref="F51:G51"/>
    <mergeCell ref="F52:G52"/>
    <mergeCell ref="C35:D35"/>
    <mergeCell ref="E35:F35"/>
    <mergeCell ref="G35:H35"/>
    <mergeCell ref="C4:D4"/>
    <mergeCell ref="E4:F4"/>
    <mergeCell ref="G4:H4"/>
    <mergeCell ref="F49:G49"/>
    <mergeCell ref="F50:G50"/>
  </mergeCells>
  <phoneticPr fontId="1"/>
  <conditionalFormatting sqref="Q7:Q9">
    <cfRule type="cellIs" dxfId="481" priority="49" operator="equal">
      <formula>0</formula>
    </cfRule>
  </conditionalFormatting>
  <conditionalFormatting sqref="Q12:Q14">
    <cfRule type="cellIs" dxfId="480" priority="43" operator="equal">
      <formula>0</formula>
    </cfRule>
  </conditionalFormatting>
  <conditionalFormatting sqref="Q17:Q19">
    <cfRule type="cellIs" dxfId="479" priority="42" operator="equal">
      <formula>0</formula>
    </cfRule>
  </conditionalFormatting>
  <conditionalFormatting sqref="Q22:Q24">
    <cfRule type="cellIs" dxfId="478" priority="41" operator="equal">
      <formula>0</formula>
    </cfRule>
  </conditionalFormatting>
  <conditionalFormatting sqref="Q27:Q29">
    <cfRule type="cellIs" dxfId="477" priority="40" operator="equal">
      <formula>0</formula>
    </cfRule>
  </conditionalFormatting>
  <conditionalFormatting sqref="Q32:Q34">
    <cfRule type="cellIs" dxfId="476" priority="39" operator="equal">
      <formula>0</formula>
    </cfRule>
  </conditionalFormatting>
  <conditionalFormatting sqref="C11:P11">
    <cfRule type="expression" dxfId="475" priority="36">
      <formula>COUNTIF(祝日,C$11)=1</formula>
    </cfRule>
  </conditionalFormatting>
  <conditionalFormatting sqref="C16:P16">
    <cfRule type="expression" dxfId="474" priority="35">
      <formula>COUNTIF(祝日,C$16)=1</formula>
    </cfRule>
  </conditionalFormatting>
  <conditionalFormatting sqref="C21:P21">
    <cfRule type="expression" dxfId="473" priority="34">
      <formula>COUNTIF(祝日,C$21)=1</formula>
    </cfRule>
  </conditionalFormatting>
  <conditionalFormatting sqref="C26:P26">
    <cfRule type="expression" dxfId="472" priority="33">
      <formula>COUNTIF(祝日,C$26)=1</formula>
    </cfRule>
  </conditionalFormatting>
  <conditionalFormatting sqref="C31:P31">
    <cfRule type="expression" dxfId="471" priority="20">
      <formula>$K$6&lt;&gt;""</formula>
    </cfRule>
    <cfRule type="expression" dxfId="470" priority="32">
      <formula>COUNTIF(祝日,C$31)=1</formula>
    </cfRule>
  </conditionalFormatting>
  <conditionalFormatting sqref="U7:U10">
    <cfRule type="cellIs" dxfId="469" priority="31" operator="equal">
      <formula>0</formula>
    </cfRule>
  </conditionalFormatting>
  <conditionalFormatting sqref="V7:V10">
    <cfRule type="cellIs" dxfId="468" priority="30" operator="equal">
      <formula>0</formula>
    </cfRule>
  </conditionalFormatting>
  <conditionalFormatting sqref="W7:W10">
    <cfRule type="cellIs" dxfId="467" priority="29" operator="equal">
      <formula>0</formula>
    </cfRule>
  </conditionalFormatting>
  <conditionalFormatting sqref="X7:X10">
    <cfRule type="cellIs" dxfId="466" priority="28" operator="equal">
      <formula>0</formula>
    </cfRule>
  </conditionalFormatting>
  <conditionalFormatting sqref="Y7:Y10">
    <cfRule type="cellIs" dxfId="465" priority="27" operator="equal">
      <formula>0</formula>
    </cfRule>
  </conditionalFormatting>
  <conditionalFormatting sqref="Z7:Z10">
    <cfRule type="cellIs" dxfId="464" priority="26" operator="equal">
      <formula>0</formula>
    </cfRule>
  </conditionalFormatting>
  <conditionalFormatting sqref="AA7:AA10">
    <cfRule type="cellIs" dxfId="463" priority="25" operator="equal">
      <formula>0</formula>
    </cfRule>
  </conditionalFormatting>
  <conditionalFormatting sqref="I26:P26 C31:P31">
    <cfRule type="expression" dxfId="462" priority="23">
      <formula>$C$6&lt;&gt;""</formula>
    </cfRule>
  </conditionalFormatting>
  <conditionalFormatting sqref="E31:P31">
    <cfRule type="expression" dxfId="461" priority="22">
      <formula>$M$6&lt;&gt;""</formula>
    </cfRule>
  </conditionalFormatting>
  <conditionalFormatting sqref="G31:P31">
    <cfRule type="expression" dxfId="460" priority="21">
      <formula>$O$6&lt;&gt;""</formula>
    </cfRule>
  </conditionalFormatting>
  <conditionalFormatting sqref="C31:P31 O26:P26">
    <cfRule type="expression" dxfId="459" priority="19">
      <formula>$I$6&lt;&gt;""</formula>
    </cfRule>
  </conditionalFormatting>
  <conditionalFormatting sqref="M26:P26 C31:P31">
    <cfRule type="expression" dxfId="458" priority="18">
      <formula>$G$6&lt;&gt;""</formula>
    </cfRule>
  </conditionalFormatting>
  <conditionalFormatting sqref="C31:P31 K26:P26">
    <cfRule type="expression" dxfId="457" priority="17">
      <formula>$E$6&lt;&gt;""</formula>
    </cfRule>
  </conditionalFormatting>
  <conditionalFormatting sqref="C6:P6">
    <cfRule type="expression" dxfId="456" priority="16">
      <formula>COUNTIF(祝日,C$6)=1</formula>
    </cfRule>
  </conditionalFormatting>
  <conditionalFormatting sqref="Q10">
    <cfRule type="cellIs" dxfId="455" priority="15" operator="equal">
      <formula>0</formula>
    </cfRule>
  </conditionalFormatting>
  <conditionalFormatting sqref="C10:P10">
    <cfRule type="cellIs" dxfId="454" priority="14" operator="equal">
      <formula>0</formula>
    </cfRule>
  </conditionalFormatting>
  <conditionalFormatting sqref="Q15">
    <cfRule type="cellIs" dxfId="453" priority="13" operator="equal">
      <formula>0</formula>
    </cfRule>
  </conditionalFormatting>
  <conditionalFormatting sqref="C15:P15">
    <cfRule type="cellIs" dxfId="452" priority="12" operator="equal">
      <formula>0</formula>
    </cfRule>
  </conditionalFormatting>
  <conditionalFormatting sqref="Q20">
    <cfRule type="cellIs" dxfId="451" priority="11" operator="equal">
      <formula>0</formula>
    </cfRule>
  </conditionalFormatting>
  <conditionalFormatting sqref="C20:P20">
    <cfRule type="cellIs" dxfId="450" priority="10" operator="equal">
      <formula>0</formula>
    </cfRule>
  </conditionalFormatting>
  <conditionalFormatting sqref="Q25">
    <cfRule type="cellIs" dxfId="449" priority="9" operator="equal">
      <formula>0</formula>
    </cfRule>
  </conditionalFormatting>
  <conditionalFormatting sqref="C25:P25">
    <cfRule type="cellIs" dxfId="448" priority="8" operator="equal">
      <formula>0</formula>
    </cfRule>
  </conditionalFormatting>
  <conditionalFormatting sqref="Q30">
    <cfRule type="cellIs" dxfId="447" priority="7" operator="equal">
      <formula>0</formula>
    </cfRule>
  </conditionalFormatting>
  <conditionalFormatting sqref="C30:P30">
    <cfRule type="cellIs" dxfId="446" priority="6" operator="equal">
      <formula>0</formula>
    </cfRule>
  </conditionalFormatting>
  <conditionalFormatting sqref="Q35">
    <cfRule type="cellIs" dxfId="445" priority="5" operator="equal">
      <formula>0</formula>
    </cfRule>
  </conditionalFormatting>
  <conditionalFormatting sqref="C35:P35">
    <cfRule type="cellIs" dxfId="444" priority="4" operator="equal">
      <formula>0</formula>
    </cfRule>
  </conditionalFormatting>
  <conditionalFormatting sqref="C44:D44 C53:D53 G53:H53 K42:L42 J45:L46 J49:L50">
    <cfRule type="cellIs" dxfId="443" priority="3" operator="equal">
      <formula>0</formula>
    </cfRule>
  </conditionalFormatting>
  <conditionalFormatting sqref="L39:L41">
    <cfRule type="cellIs" dxfId="442" priority="1" operator="equal">
      <formula>0</formula>
    </cfRule>
  </conditionalFormatting>
  <pageMargins left="0.43307086614173201" right="0.23622047244094499" top="0.55118110236220497" bottom="0.35433070866141703" header="0.31496062992126" footer="0.31496062992126"/>
  <pageSetup paperSize="9" scale="37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85F2C-C298-4F24-8AB8-5E21AE32343D}">
  <sheetPr>
    <tabColor theme="8" tint="0.59999389629810485"/>
    <pageSetUpPr fitToPage="1"/>
  </sheetPr>
  <dimension ref="A1:AA54"/>
  <sheetViews>
    <sheetView showGridLines="0" zoomScale="80" zoomScaleNormal="80" workbookViewId="0"/>
  </sheetViews>
  <sheetFormatPr baseColWidth="10" defaultColWidth="8.83203125" defaultRowHeight="18"/>
  <cols>
    <col min="1" max="1" width="3" style="10" customWidth="1"/>
    <col min="2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44958</v>
      </c>
      <c r="C2" s="168"/>
      <c r="D2" s="168"/>
      <c r="E2" s="110">
        <f>DATE(2023,2,設定!H5)</f>
        <v>44958</v>
      </c>
      <c r="F2" s="111">
        <f>WEEKDAY(E2)</f>
        <v>4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 t="str">
        <f>IF(OR($F$2&gt;E4,O4=F2),"",IF($F$2=E4,$E$2,C6+1))</f>
        <v/>
      </c>
      <c r="F6" s="177"/>
      <c r="G6" s="176">
        <f>IF(OR($F$2&gt;G4,O4=F2),"",IF($F$2=G4,$E$2,E6+1))</f>
        <v>44958</v>
      </c>
      <c r="H6" s="177"/>
      <c r="I6" s="176">
        <f>IF(OR($F$2&gt;I4,O4=F2),"",IF($F$2=I4,$E$2,G6+1))</f>
        <v>44959</v>
      </c>
      <c r="J6" s="177"/>
      <c r="K6" s="176">
        <f>IF(OR($F$2&gt;K4,O4=F2),"",IF($F$2=K4,$E$2,I6+1))</f>
        <v>44960</v>
      </c>
      <c r="L6" s="177"/>
      <c r="M6" s="178">
        <f>IF(OR($F$2&gt;M4,O4=F2),"",IF($F$2=M4,$E$2,K6+1))</f>
        <v>44961</v>
      </c>
      <c r="N6" s="179"/>
      <c r="O6" s="171">
        <f>IF($F$2=O4,E2,M6+1)</f>
        <v>44962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44963</v>
      </c>
      <c r="D11" s="177"/>
      <c r="E11" s="176">
        <f>C11+1</f>
        <v>44964</v>
      </c>
      <c r="F11" s="177"/>
      <c r="G11" s="176">
        <f t="shared" ref="G11" si="8">E11+1</f>
        <v>44965</v>
      </c>
      <c r="H11" s="177"/>
      <c r="I11" s="176">
        <f t="shared" ref="I11" si="9">G11+1</f>
        <v>44966</v>
      </c>
      <c r="J11" s="177"/>
      <c r="K11" s="176">
        <f t="shared" ref="K11" si="10">I11+1</f>
        <v>44967</v>
      </c>
      <c r="L11" s="177"/>
      <c r="M11" s="178">
        <f t="shared" ref="M11" si="11">K11+1</f>
        <v>44968</v>
      </c>
      <c r="N11" s="179"/>
      <c r="O11" s="171">
        <f t="shared" ref="O11" si="12">M11+1</f>
        <v>44969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44970</v>
      </c>
      <c r="D16" s="177"/>
      <c r="E16" s="176">
        <f>C16+1</f>
        <v>44971</v>
      </c>
      <c r="F16" s="177"/>
      <c r="G16" s="176">
        <f t="shared" ref="G16" si="20">E16+1</f>
        <v>44972</v>
      </c>
      <c r="H16" s="177"/>
      <c r="I16" s="176">
        <f t="shared" ref="I16" si="21">G16+1</f>
        <v>44973</v>
      </c>
      <c r="J16" s="177"/>
      <c r="K16" s="176">
        <f t="shared" ref="K16" si="22">I16+1</f>
        <v>44974</v>
      </c>
      <c r="L16" s="177"/>
      <c r="M16" s="178">
        <f t="shared" ref="M16" si="23">K16+1</f>
        <v>44975</v>
      </c>
      <c r="N16" s="179"/>
      <c r="O16" s="171">
        <f t="shared" ref="O16" si="24">M16+1</f>
        <v>44976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44977</v>
      </c>
      <c r="D21" s="177"/>
      <c r="E21" s="176">
        <f>C21+1</f>
        <v>44978</v>
      </c>
      <c r="F21" s="177"/>
      <c r="G21" s="176">
        <f t="shared" ref="G21" si="32">E21+1</f>
        <v>44979</v>
      </c>
      <c r="H21" s="177"/>
      <c r="I21" s="176">
        <f t="shared" ref="I21" si="33">G21+1</f>
        <v>44980</v>
      </c>
      <c r="J21" s="177"/>
      <c r="K21" s="176">
        <f t="shared" ref="K21" si="34">I21+1</f>
        <v>44981</v>
      </c>
      <c r="L21" s="177"/>
      <c r="M21" s="178">
        <f t="shared" ref="M21" si="35">K21+1</f>
        <v>44982</v>
      </c>
      <c r="N21" s="179"/>
      <c r="O21" s="171">
        <f t="shared" ref="O21" si="36">M21+1</f>
        <v>44983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44984</v>
      </c>
      <c r="D26" s="177"/>
      <c r="E26" s="176">
        <f>C26+1</f>
        <v>44985</v>
      </c>
      <c r="F26" s="177"/>
      <c r="G26" s="176">
        <f t="shared" ref="G26" si="44">E26+1</f>
        <v>44986</v>
      </c>
      <c r="H26" s="177"/>
      <c r="I26" s="176">
        <f t="shared" ref="I26" si="45">G26+1</f>
        <v>44987</v>
      </c>
      <c r="J26" s="177"/>
      <c r="K26" s="176">
        <f t="shared" ref="K26" si="46">I26+1</f>
        <v>44988</v>
      </c>
      <c r="L26" s="177"/>
      <c r="M26" s="178">
        <f t="shared" ref="M26" si="47">K26+1</f>
        <v>44989</v>
      </c>
      <c r="N26" s="179"/>
      <c r="O26" s="171">
        <f t="shared" ref="O26" si="48">M26+1</f>
        <v>44990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44991</v>
      </c>
      <c r="D31" s="177"/>
      <c r="E31" s="176">
        <f>C31+1</f>
        <v>44992</v>
      </c>
      <c r="F31" s="177"/>
      <c r="G31" s="176">
        <f t="shared" ref="G31" si="56">E31+1</f>
        <v>44993</v>
      </c>
      <c r="H31" s="177"/>
      <c r="I31" s="176">
        <f t="shared" ref="I31" si="57">G31+1</f>
        <v>44994</v>
      </c>
      <c r="J31" s="177"/>
      <c r="K31" s="176">
        <f t="shared" ref="K31" si="58">I31+1</f>
        <v>44995</v>
      </c>
      <c r="L31" s="177"/>
      <c r="M31" s="178">
        <f t="shared" ref="M31" si="59">K31+1</f>
        <v>44996</v>
      </c>
      <c r="N31" s="179"/>
      <c r="O31" s="171">
        <f t="shared" ref="O31" si="60">M31+1</f>
        <v>44997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F49:G49"/>
    <mergeCell ref="F50:G50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10">
    <cfRule type="cellIs" dxfId="441" priority="43" operator="equal">
      <formula>0</formula>
    </cfRule>
  </conditionalFormatting>
  <conditionalFormatting sqref="Q12:Q14">
    <cfRule type="cellIs" dxfId="440" priority="42" operator="equal">
      <formula>0</formula>
    </cfRule>
  </conditionalFormatting>
  <conditionalFormatting sqref="Q17:Q19">
    <cfRule type="cellIs" dxfId="439" priority="41" operator="equal">
      <formula>0</formula>
    </cfRule>
  </conditionalFormatting>
  <conditionalFormatting sqref="Q22:Q24">
    <cfRule type="cellIs" dxfId="438" priority="40" operator="equal">
      <formula>0</formula>
    </cfRule>
  </conditionalFormatting>
  <conditionalFormatting sqref="Q27:Q29">
    <cfRule type="cellIs" dxfId="437" priority="39" operator="equal">
      <formula>0</formula>
    </cfRule>
  </conditionalFormatting>
  <conditionalFormatting sqref="Q32:Q34">
    <cfRule type="cellIs" dxfId="436" priority="38" operator="equal">
      <formula>0</formula>
    </cfRule>
  </conditionalFormatting>
  <conditionalFormatting sqref="C10:P10">
    <cfRule type="cellIs" dxfId="435" priority="37" operator="equal">
      <formula>0</formula>
    </cfRule>
  </conditionalFormatting>
  <conditionalFormatting sqref="C11:P11">
    <cfRule type="expression" dxfId="434" priority="35">
      <formula>COUNTIF(祝日,C$11)=1</formula>
    </cfRule>
  </conditionalFormatting>
  <conditionalFormatting sqref="C16:P16">
    <cfRule type="expression" dxfId="433" priority="34">
      <formula>COUNTIF(祝日,C$16)=1</formula>
    </cfRule>
  </conditionalFormatting>
  <conditionalFormatting sqref="C21:P21">
    <cfRule type="expression" dxfId="432" priority="33">
      <formula>COUNTIF(祝日,C$21)=1</formula>
    </cfRule>
  </conditionalFormatting>
  <conditionalFormatting sqref="C26:P26">
    <cfRule type="expression" dxfId="431" priority="32">
      <formula>COUNTIF(祝日,C$26)=1</formula>
    </cfRule>
  </conditionalFormatting>
  <conditionalFormatting sqref="C31:P31">
    <cfRule type="expression" dxfId="430" priority="31">
      <formula>COUNTIF(祝日,C$31)=1</formula>
    </cfRule>
  </conditionalFormatting>
  <conditionalFormatting sqref="U7:U10">
    <cfRule type="cellIs" dxfId="429" priority="30" operator="equal">
      <formula>0</formula>
    </cfRule>
  </conditionalFormatting>
  <conditionalFormatting sqref="V7:V10">
    <cfRule type="cellIs" dxfId="428" priority="29" operator="equal">
      <formula>0</formula>
    </cfRule>
  </conditionalFormatting>
  <conditionalFormatting sqref="W7:W10">
    <cfRule type="cellIs" dxfId="427" priority="28" operator="equal">
      <formula>0</formula>
    </cfRule>
  </conditionalFormatting>
  <conditionalFormatting sqref="X7:X10">
    <cfRule type="cellIs" dxfId="426" priority="27" operator="equal">
      <formula>0</formula>
    </cfRule>
  </conditionalFormatting>
  <conditionalFormatting sqref="Y7:Y10">
    <cfRule type="cellIs" dxfId="425" priority="26" operator="equal">
      <formula>0</formula>
    </cfRule>
  </conditionalFormatting>
  <conditionalFormatting sqref="Z7:Z10">
    <cfRule type="cellIs" dxfId="424" priority="25" operator="equal">
      <formula>0</formula>
    </cfRule>
  </conditionalFormatting>
  <conditionalFormatting sqref="AA7:AA10">
    <cfRule type="cellIs" dxfId="423" priority="24" operator="equal">
      <formula>0</formula>
    </cfRule>
  </conditionalFormatting>
  <conditionalFormatting sqref="I26:P26 C31:P31 C26:H26">
    <cfRule type="expression" dxfId="422" priority="22">
      <formula>$C$6&lt;&gt;""</formula>
    </cfRule>
  </conditionalFormatting>
  <conditionalFormatting sqref="E31:P31 C31 M26:P26">
    <cfRule type="expression" dxfId="421" priority="21">
      <formula>$M$6&lt;&gt;""</formula>
    </cfRule>
  </conditionalFormatting>
  <conditionalFormatting sqref="G31:P31 C31:F31 O26">
    <cfRule type="expression" dxfId="420" priority="20">
      <formula>$O$6&lt;&gt;""</formula>
    </cfRule>
  </conditionalFormatting>
  <conditionalFormatting sqref="C31:P31 O26 I26:N26">
    <cfRule type="expression" dxfId="419" priority="18">
      <formula>$I$6&lt;&gt;""</formula>
    </cfRule>
  </conditionalFormatting>
  <conditionalFormatting sqref="M26:P26 C31:P31 G26:J26 K26">
    <cfRule type="expression" dxfId="418" priority="17">
      <formula>$G$6&lt;&gt;""</formula>
    </cfRule>
  </conditionalFormatting>
  <conditionalFormatting sqref="C31:P31 K26:P26 E26:J26">
    <cfRule type="expression" dxfId="417" priority="16">
      <formula>$E$6&lt;&gt;""</formula>
    </cfRule>
  </conditionalFormatting>
  <conditionalFormatting sqref="C6:P6">
    <cfRule type="expression" dxfId="416" priority="15">
      <formula>COUNTIF(祝日,C$6)=1</formula>
    </cfRule>
  </conditionalFormatting>
  <conditionalFormatting sqref="C31:P31 K26:P26">
    <cfRule type="expression" dxfId="415" priority="19">
      <formula>$K$6&lt;&gt;""</formula>
    </cfRule>
  </conditionalFormatting>
  <conditionalFormatting sqref="Q15">
    <cfRule type="cellIs" dxfId="414" priority="14" operator="equal">
      <formula>0</formula>
    </cfRule>
  </conditionalFormatting>
  <conditionalFormatting sqref="C15:P15">
    <cfRule type="cellIs" dxfId="413" priority="13" operator="equal">
      <formula>0</formula>
    </cfRule>
  </conditionalFormatting>
  <conditionalFormatting sqref="Q20">
    <cfRule type="cellIs" dxfId="412" priority="12" operator="equal">
      <formula>0</formula>
    </cfRule>
  </conditionalFormatting>
  <conditionalFormatting sqref="C20:P20">
    <cfRule type="cellIs" dxfId="411" priority="11" operator="equal">
      <formula>0</formula>
    </cfRule>
  </conditionalFormatting>
  <conditionalFormatting sqref="Q25">
    <cfRule type="cellIs" dxfId="410" priority="10" operator="equal">
      <formula>0</formula>
    </cfRule>
  </conditionalFormatting>
  <conditionalFormatting sqref="C25:P25">
    <cfRule type="cellIs" dxfId="409" priority="9" operator="equal">
      <formula>0</formula>
    </cfRule>
  </conditionalFormatting>
  <conditionalFormatting sqref="Q30">
    <cfRule type="cellIs" dxfId="408" priority="8" operator="equal">
      <formula>0</formula>
    </cfRule>
  </conditionalFormatting>
  <conditionalFormatting sqref="C30:P30">
    <cfRule type="cellIs" dxfId="407" priority="7" operator="equal">
      <formula>0</formula>
    </cfRule>
  </conditionalFormatting>
  <conditionalFormatting sqref="Q35">
    <cfRule type="cellIs" dxfId="406" priority="6" operator="equal">
      <formula>0</formula>
    </cfRule>
  </conditionalFormatting>
  <conditionalFormatting sqref="C35:P35">
    <cfRule type="cellIs" dxfId="405" priority="5" operator="equal">
      <formula>0</formula>
    </cfRule>
  </conditionalFormatting>
  <conditionalFormatting sqref="C44:D44 C53:D53 G53:H53 K42:L42 J45:L46 J49:L50">
    <cfRule type="cellIs" dxfId="404" priority="2" operator="equal">
      <formula>0</formula>
    </cfRule>
  </conditionalFormatting>
  <conditionalFormatting sqref="L39:L41">
    <cfRule type="cellIs" dxfId="403" priority="1" operator="equal">
      <formula>0</formula>
    </cfRule>
  </conditionalFormatting>
  <pageMargins left="1" right="1" top="1" bottom="1" header="0.5" footer="0.5"/>
  <pageSetup paperSize="9" scale="33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AE40-F5ED-4EE8-B07D-B7EA77FB9326}">
  <sheetPr>
    <tabColor theme="8" tint="0.59999389629810485"/>
    <pageSetUpPr fitToPage="1"/>
  </sheetPr>
  <dimension ref="A1:AA54"/>
  <sheetViews>
    <sheetView showGridLines="0" zoomScale="80" zoomScaleNormal="80" workbookViewId="0"/>
  </sheetViews>
  <sheetFormatPr baseColWidth="10" defaultColWidth="8.83203125" defaultRowHeight="18"/>
  <cols>
    <col min="1" max="1" width="3" style="10" customWidth="1"/>
    <col min="2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44986</v>
      </c>
      <c r="C2" s="168"/>
      <c r="D2" s="168"/>
      <c r="E2" s="110">
        <f>DATE(2023,3,設定!H5)</f>
        <v>44986</v>
      </c>
      <c r="F2" s="111">
        <f>WEEKDAY(E2)</f>
        <v>4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 t="str">
        <f>IF(OR($F$2&gt;E4,O4=F2),"",IF($F$2=E4,$E$2,C6+1))</f>
        <v/>
      </c>
      <c r="F6" s="177"/>
      <c r="G6" s="176">
        <f>IF(OR($F$2&gt;G4,O4=F2),"",IF($F$2=G4,$E$2,E6+1))</f>
        <v>44986</v>
      </c>
      <c r="H6" s="177"/>
      <c r="I6" s="176">
        <f>IF(OR($F$2&gt;I4,O4=F2),"",IF($F$2=I4,$E$2,G6+1))</f>
        <v>44987</v>
      </c>
      <c r="J6" s="177"/>
      <c r="K6" s="176">
        <f>IF(OR($F$2&gt;K4,O4=F2),"",IF($F$2=K4,$E$2,I6+1))</f>
        <v>44988</v>
      </c>
      <c r="L6" s="177"/>
      <c r="M6" s="178">
        <f>IF(OR($F$2&gt;M4,O4=F2),"",IF($F$2=M4,$E$2,K6+1))</f>
        <v>44989</v>
      </c>
      <c r="N6" s="179"/>
      <c r="O6" s="171">
        <f>IF($F$2=O4,E2,M6+1)</f>
        <v>44990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44991</v>
      </c>
      <c r="D11" s="177"/>
      <c r="E11" s="176">
        <f>C11+1</f>
        <v>44992</v>
      </c>
      <c r="F11" s="177"/>
      <c r="G11" s="176">
        <f t="shared" ref="G11" si="8">E11+1</f>
        <v>44993</v>
      </c>
      <c r="H11" s="177"/>
      <c r="I11" s="176">
        <f t="shared" ref="I11" si="9">G11+1</f>
        <v>44994</v>
      </c>
      <c r="J11" s="177"/>
      <c r="K11" s="176">
        <f t="shared" ref="K11" si="10">I11+1</f>
        <v>44995</v>
      </c>
      <c r="L11" s="177"/>
      <c r="M11" s="178">
        <f t="shared" ref="M11" si="11">K11+1</f>
        <v>44996</v>
      </c>
      <c r="N11" s="179"/>
      <c r="O11" s="171">
        <f t="shared" ref="O11" si="12">M11+1</f>
        <v>44997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44998</v>
      </c>
      <c r="D16" s="177"/>
      <c r="E16" s="176">
        <f>C16+1</f>
        <v>44999</v>
      </c>
      <c r="F16" s="177"/>
      <c r="G16" s="176">
        <f t="shared" ref="G16" si="20">E16+1</f>
        <v>45000</v>
      </c>
      <c r="H16" s="177"/>
      <c r="I16" s="176">
        <f t="shared" ref="I16" si="21">G16+1</f>
        <v>45001</v>
      </c>
      <c r="J16" s="177"/>
      <c r="K16" s="176">
        <f t="shared" ref="K16" si="22">I16+1</f>
        <v>45002</v>
      </c>
      <c r="L16" s="177"/>
      <c r="M16" s="178">
        <f t="shared" ref="M16" si="23">K16+1</f>
        <v>45003</v>
      </c>
      <c r="N16" s="179"/>
      <c r="O16" s="171">
        <f t="shared" ref="O16" si="24">M16+1</f>
        <v>45004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45005</v>
      </c>
      <c r="D21" s="177"/>
      <c r="E21" s="176">
        <f>C21+1</f>
        <v>45006</v>
      </c>
      <c r="F21" s="177"/>
      <c r="G21" s="176">
        <f t="shared" ref="G21" si="32">E21+1</f>
        <v>45007</v>
      </c>
      <c r="H21" s="177"/>
      <c r="I21" s="176">
        <f t="shared" ref="I21" si="33">G21+1</f>
        <v>45008</v>
      </c>
      <c r="J21" s="177"/>
      <c r="K21" s="176">
        <f t="shared" ref="K21" si="34">I21+1</f>
        <v>45009</v>
      </c>
      <c r="L21" s="177"/>
      <c r="M21" s="178">
        <f t="shared" ref="M21" si="35">K21+1</f>
        <v>45010</v>
      </c>
      <c r="N21" s="179"/>
      <c r="O21" s="171">
        <f t="shared" ref="O21" si="36">M21+1</f>
        <v>45011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45012</v>
      </c>
      <c r="D26" s="177"/>
      <c r="E26" s="176">
        <f>C26+1</f>
        <v>45013</v>
      </c>
      <c r="F26" s="177"/>
      <c r="G26" s="176">
        <f t="shared" ref="G26" si="44">E26+1</f>
        <v>45014</v>
      </c>
      <c r="H26" s="177"/>
      <c r="I26" s="176">
        <f t="shared" ref="I26" si="45">G26+1</f>
        <v>45015</v>
      </c>
      <c r="J26" s="177"/>
      <c r="K26" s="176">
        <f t="shared" ref="K26" si="46">I26+1</f>
        <v>45016</v>
      </c>
      <c r="L26" s="177"/>
      <c r="M26" s="178">
        <f t="shared" ref="M26" si="47">K26+1</f>
        <v>45017</v>
      </c>
      <c r="N26" s="179"/>
      <c r="O26" s="171">
        <f t="shared" ref="O26" si="48">M26+1</f>
        <v>45018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45019</v>
      </c>
      <c r="D31" s="177"/>
      <c r="E31" s="176">
        <f>C31+1</f>
        <v>45020</v>
      </c>
      <c r="F31" s="177"/>
      <c r="G31" s="176">
        <f t="shared" ref="G31" si="56">E31+1</f>
        <v>45021</v>
      </c>
      <c r="H31" s="177"/>
      <c r="I31" s="176">
        <f t="shared" ref="I31" si="57">G31+1</f>
        <v>45022</v>
      </c>
      <c r="J31" s="177"/>
      <c r="K31" s="176">
        <f t="shared" ref="K31" si="58">I31+1</f>
        <v>45023</v>
      </c>
      <c r="L31" s="177"/>
      <c r="M31" s="178">
        <f t="shared" ref="M31" si="59">K31+1</f>
        <v>45024</v>
      </c>
      <c r="N31" s="179"/>
      <c r="O31" s="171">
        <f t="shared" ref="O31" si="60">M31+1</f>
        <v>45025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F49:G49"/>
    <mergeCell ref="F50:G50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9">
    <cfRule type="cellIs" dxfId="402" priority="45" operator="equal">
      <formula>0</formula>
    </cfRule>
  </conditionalFormatting>
  <conditionalFormatting sqref="Q12:Q14">
    <cfRule type="cellIs" dxfId="401" priority="44" operator="equal">
      <formula>0</formula>
    </cfRule>
  </conditionalFormatting>
  <conditionalFormatting sqref="Q17:Q19">
    <cfRule type="cellIs" dxfId="400" priority="43" operator="equal">
      <formula>0</formula>
    </cfRule>
  </conditionalFormatting>
  <conditionalFormatting sqref="Q22:Q24">
    <cfRule type="cellIs" dxfId="399" priority="42" operator="equal">
      <formula>0</formula>
    </cfRule>
  </conditionalFormatting>
  <conditionalFormatting sqref="Q27:Q29">
    <cfRule type="cellIs" dxfId="398" priority="41" operator="equal">
      <formula>0</formula>
    </cfRule>
  </conditionalFormatting>
  <conditionalFormatting sqref="Q32:Q34">
    <cfRule type="cellIs" dxfId="397" priority="40" operator="equal">
      <formula>0</formula>
    </cfRule>
  </conditionalFormatting>
  <conditionalFormatting sqref="C11:P11">
    <cfRule type="expression" dxfId="396" priority="37">
      <formula>COUNTIF(祝日,C$11)=1</formula>
    </cfRule>
  </conditionalFormatting>
  <conditionalFormatting sqref="C16:P16">
    <cfRule type="expression" dxfId="395" priority="36">
      <formula>COUNTIF(祝日,C$16)=1</formula>
    </cfRule>
  </conditionalFormatting>
  <conditionalFormatting sqref="C21:P21">
    <cfRule type="expression" dxfId="394" priority="35">
      <formula>COUNTIF(祝日,C$21)=1</formula>
    </cfRule>
  </conditionalFormatting>
  <conditionalFormatting sqref="C26:P26">
    <cfRule type="expression" dxfId="393" priority="34">
      <formula>COUNTIF(祝日,C$26)=1</formula>
    </cfRule>
  </conditionalFormatting>
  <conditionalFormatting sqref="C31:P31">
    <cfRule type="expression" dxfId="392" priority="21">
      <formula>$K$6&lt;&gt;""</formula>
    </cfRule>
    <cfRule type="expression" dxfId="391" priority="33">
      <formula>COUNTIF(祝日,C$31)=1</formula>
    </cfRule>
  </conditionalFormatting>
  <conditionalFormatting sqref="U7:U10">
    <cfRule type="cellIs" dxfId="390" priority="32" operator="equal">
      <formula>0</formula>
    </cfRule>
  </conditionalFormatting>
  <conditionalFormatting sqref="V7:V10">
    <cfRule type="cellIs" dxfId="389" priority="31" operator="equal">
      <formula>0</formula>
    </cfRule>
  </conditionalFormatting>
  <conditionalFormatting sqref="W7:W10">
    <cfRule type="cellIs" dxfId="388" priority="30" operator="equal">
      <formula>0</formula>
    </cfRule>
  </conditionalFormatting>
  <conditionalFormatting sqref="X7:X10">
    <cfRule type="cellIs" dxfId="387" priority="29" operator="equal">
      <formula>0</formula>
    </cfRule>
  </conditionalFormatting>
  <conditionalFormatting sqref="Y7:Y10">
    <cfRule type="cellIs" dxfId="386" priority="28" operator="equal">
      <formula>0</formula>
    </cfRule>
  </conditionalFormatting>
  <conditionalFormatting sqref="Z7:Z10">
    <cfRule type="cellIs" dxfId="385" priority="27" operator="equal">
      <formula>0</formula>
    </cfRule>
  </conditionalFormatting>
  <conditionalFormatting sqref="AA7:AA10">
    <cfRule type="cellIs" dxfId="384" priority="26" operator="equal">
      <formula>0</formula>
    </cfRule>
  </conditionalFormatting>
  <conditionalFormatting sqref="I26:P26 C31:P31">
    <cfRule type="expression" dxfId="383" priority="24">
      <formula>$C$6&lt;&gt;""</formula>
    </cfRule>
  </conditionalFormatting>
  <conditionalFormatting sqref="E31:P31">
    <cfRule type="expression" dxfId="382" priority="23">
      <formula>$M$6&lt;&gt;""</formula>
    </cfRule>
  </conditionalFormatting>
  <conditionalFormatting sqref="G31:P31">
    <cfRule type="expression" dxfId="381" priority="22">
      <formula>$O$6&lt;&gt;""</formula>
    </cfRule>
  </conditionalFormatting>
  <conditionalFormatting sqref="C31:P31 O26:P26">
    <cfRule type="expression" dxfId="380" priority="20">
      <formula>$I$6&lt;&gt;""</formula>
    </cfRule>
  </conditionalFormatting>
  <conditionalFormatting sqref="M26:P26 C31:P31">
    <cfRule type="expression" dxfId="379" priority="19">
      <formula>$G$6&lt;&gt;""</formula>
    </cfRule>
  </conditionalFormatting>
  <conditionalFormatting sqref="C31:P31 K26:P26">
    <cfRule type="expression" dxfId="378" priority="18">
      <formula>$E$6&lt;&gt;""</formula>
    </cfRule>
  </conditionalFormatting>
  <conditionalFormatting sqref="C6:P6">
    <cfRule type="expression" dxfId="377" priority="17">
      <formula>COUNTIF(祝日,C$6)=1</formula>
    </cfRule>
  </conditionalFormatting>
  <conditionalFormatting sqref="Q10">
    <cfRule type="cellIs" dxfId="376" priority="16" operator="equal">
      <formula>0</formula>
    </cfRule>
  </conditionalFormatting>
  <conditionalFormatting sqref="C10:P10">
    <cfRule type="cellIs" dxfId="375" priority="15" operator="equal">
      <formula>0</formula>
    </cfRule>
  </conditionalFormatting>
  <conditionalFormatting sqref="Q15">
    <cfRule type="cellIs" dxfId="374" priority="14" operator="equal">
      <formula>0</formula>
    </cfRule>
  </conditionalFormatting>
  <conditionalFormatting sqref="C15:P15">
    <cfRule type="cellIs" dxfId="373" priority="13" operator="equal">
      <formula>0</formula>
    </cfRule>
  </conditionalFormatting>
  <conditionalFormatting sqref="Q20">
    <cfRule type="cellIs" dxfId="372" priority="12" operator="equal">
      <formula>0</formula>
    </cfRule>
  </conditionalFormatting>
  <conditionalFormatting sqref="C20:P20">
    <cfRule type="cellIs" dxfId="371" priority="11" operator="equal">
      <formula>0</formula>
    </cfRule>
  </conditionalFormatting>
  <conditionalFormatting sqref="Q25">
    <cfRule type="cellIs" dxfId="370" priority="10" operator="equal">
      <formula>0</formula>
    </cfRule>
  </conditionalFormatting>
  <conditionalFormatting sqref="C25:P25">
    <cfRule type="cellIs" dxfId="369" priority="9" operator="equal">
      <formula>0</formula>
    </cfRule>
  </conditionalFormatting>
  <conditionalFormatting sqref="Q30">
    <cfRule type="cellIs" dxfId="368" priority="8" operator="equal">
      <formula>0</formula>
    </cfRule>
  </conditionalFormatting>
  <conditionalFormatting sqref="C30:P30">
    <cfRule type="cellIs" dxfId="367" priority="7" operator="equal">
      <formula>0</formula>
    </cfRule>
  </conditionalFormatting>
  <conditionalFormatting sqref="Q35">
    <cfRule type="cellIs" dxfId="366" priority="6" operator="equal">
      <formula>0</formula>
    </cfRule>
  </conditionalFormatting>
  <conditionalFormatting sqref="C35:P35">
    <cfRule type="cellIs" dxfId="365" priority="5" operator="equal">
      <formula>0</formula>
    </cfRule>
  </conditionalFormatting>
  <conditionalFormatting sqref="C44:D44 C53:D53 G53:H53 K42:L42 J45:L46 J49:L50">
    <cfRule type="cellIs" dxfId="364" priority="2" operator="equal">
      <formula>0</formula>
    </cfRule>
  </conditionalFormatting>
  <conditionalFormatting sqref="L39:L41">
    <cfRule type="cellIs" dxfId="363" priority="1" operator="equal">
      <formula>0</formula>
    </cfRule>
  </conditionalFormatting>
  <pageMargins left="0.7" right="0.7" top="0.75" bottom="0.75" header="0.3" footer="0.3"/>
  <pageSetup paperSize="9" scale="3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9B1A2-FF53-4937-9E5F-FED7754CC646}">
  <sheetPr>
    <tabColor theme="8" tint="0.59999389629810485"/>
    <pageSetUpPr fitToPage="1"/>
  </sheetPr>
  <dimension ref="A1:AA54"/>
  <sheetViews>
    <sheetView showGridLines="0" zoomScale="80" zoomScaleNormal="80" workbookViewId="0"/>
  </sheetViews>
  <sheetFormatPr baseColWidth="10" defaultColWidth="8.83203125" defaultRowHeight="18"/>
  <cols>
    <col min="1" max="1" width="3" style="10" customWidth="1"/>
    <col min="2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45017</v>
      </c>
      <c r="C2" s="168"/>
      <c r="D2" s="168"/>
      <c r="E2" s="110">
        <f>DATE(2023,4,設定!H5)</f>
        <v>45017</v>
      </c>
      <c r="F2" s="111">
        <f>WEEKDAY(E2)</f>
        <v>7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 t="str">
        <f>IF(OR($F$2&gt;E4,O4=F2),"",IF($F$2=E4,$E$2,C6+1))</f>
        <v/>
      </c>
      <c r="F6" s="177"/>
      <c r="G6" s="176" t="str">
        <f>IF(OR($F$2&gt;G4,O4=F2),"",IF($F$2=G4,$E$2,E6+1))</f>
        <v/>
      </c>
      <c r="H6" s="177"/>
      <c r="I6" s="176" t="str">
        <f>IF(OR($F$2&gt;I4,O4=F2),"",IF($F$2=I4,$E$2,G6+1))</f>
        <v/>
      </c>
      <c r="J6" s="177"/>
      <c r="K6" s="176" t="str">
        <f>IF(OR($F$2&gt;K4,O4=F2),"",IF($F$2=K4,$E$2,I6+1))</f>
        <v/>
      </c>
      <c r="L6" s="177"/>
      <c r="M6" s="178">
        <f>IF(OR($F$2&gt;M4,O4=F2),"",IF($F$2=M4,$E$2,K6+1))</f>
        <v>45017</v>
      </c>
      <c r="N6" s="179"/>
      <c r="O6" s="171">
        <f>IF($F$2=O4,E2,M6+1)</f>
        <v>45018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45019</v>
      </c>
      <c r="D11" s="177"/>
      <c r="E11" s="176">
        <f>C11+1</f>
        <v>45020</v>
      </c>
      <c r="F11" s="177"/>
      <c r="G11" s="176">
        <f t="shared" ref="G11" si="8">E11+1</f>
        <v>45021</v>
      </c>
      <c r="H11" s="177"/>
      <c r="I11" s="176">
        <f t="shared" ref="I11" si="9">G11+1</f>
        <v>45022</v>
      </c>
      <c r="J11" s="177"/>
      <c r="K11" s="176">
        <f t="shared" ref="K11" si="10">I11+1</f>
        <v>45023</v>
      </c>
      <c r="L11" s="177"/>
      <c r="M11" s="178">
        <f t="shared" ref="M11" si="11">K11+1</f>
        <v>45024</v>
      </c>
      <c r="N11" s="179"/>
      <c r="O11" s="171">
        <f t="shared" ref="O11" si="12">M11+1</f>
        <v>45025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45026</v>
      </c>
      <c r="D16" s="177"/>
      <c r="E16" s="176">
        <f>C16+1</f>
        <v>45027</v>
      </c>
      <c r="F16" s="177"/>
      <c r="G16" s="176">
        <f t="shared" ref="G16" si="20">E16+1</f>
        <v>45028</v>
      </c>
      <c r="H16" s="177"/>
      <c r="I16" s="176">
        <f t="shared" ref="I16" si="21">G16+1</f>
        <v>45029</v>
      </c>
      <c r="J16" s="177"/>
      <c r="K16" s="176">
        <f t="shared" ref="K16" si="22">I16+1</f>
        <v>45030</v>
      </c>
      <c r="L16" s="177"/>
      <c r="M16" s="178">
        <f t="shared" ref="M16" si="23">K16+1</f>
        <v>45031</v>
      </c>
      <c r="N16" s="179"/>
      <c r="O16" s="171">
        <f t="shared" ref="O16" si="24">M16+1</f>
        <v>45032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45033</v>
      </c>
      <c r="D21" s="177"/>
      <c r="E21" s="176">
        <f>C21+1</f>
        <v>45034</v>
      </c>
      <c r="F21" s="177"/>
      <c r="G21" s="176">
        <f t="shared" ref="G21" si="32">E21+1</f>
        <v>45035</v>
      </c>
      <c r="H21" s="177"/>
      <c r="I21" s="176">
        <f t="shared" ref="I21" si="33">G21+1</f>
        <v>45036</v>
      </c>
      <c r="J21" s="177"/>
      <c r="K21" s="176">
        <f t="shared" ref="K21" si="34">I21+1</f>
        <v>45037</v>
      </c>
      <c r="L21" s="177"/>
      <c r="M21" s="178">
        <f t="shared" ref="M21" si="35">K21+1</f>
        <v>45038</v>
      </c>
      <c r="N21" s="179"/>
      <c r="O21" s="171">
        <f t="shared" ref="O21" si="36">M21+1</f>
        <v>45039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45040</v>
      </c>
      <c r="D26" s="177"/>
      <c r="E26" s="176">
        <f>C26+1</f>
        <v>45041</v>
      </c>
      <c r="F26" s="177"/>
      <c r="G26" s="176">
        <f t="shared" ref="G26" si="44">E26+1</f>
        <v>45042</v>
      </c>
      <c r="H26" s="177"/>
      <c r="I26" s="176">
        <f t="shared" ref="I26" si="45">G26+1</f>
        <v>45043</v>
      </c>
      <c r="J26" s="177"/>
      <c r="K26" s="176">
        <f t="shared" ref="K26" si="46">I26+1</f>
        <v>45044</v>
      </c>
      <c r="L26" s="177"/>
      <c r="M26" s="178">
        <f t="shared" ref="M26" si="47">K26+1</f>
        <v>45045</v>
      </c>
      <c r="N26" s="179"/>
      <c r="O26" s="171">
        <f t="shared" ref="O26" si="48">M26+1</f>
        <v>45046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45047</v>
      </c>
      <c r="D31" s="177"/>
      <c r="E31" s="176">
        <f>C31+1</f>
        <v>45048</v>
      </c>
      <c r="F31" s="177"/>
      <c r="G31" s="176">
        <f t="shared" ref="G31" si="56">E31+1</f>
        <v>45049</v>
      </c>
      <c r="H31" s="177"/>
      <c r="I31" s="176">
        <f t="shared" ref="I31" si="57">G31+1</f>
        <v>45050</v>
      </c>
      <c r="J31" s="177"/>
      <c r="K31" s="176">
        <f t="shared" ref="K31" si="58">I31+1</f>
        <v>45051</v>
      </c>
      <c r="L31" s="177"/>
      <c r="M31" s="178">
        <f t="shared" ref="M31" si="59">K31+1</f>
        <v>45052</v>
      </c>
      <c r="N31" s="179"/>
      <c r="O31" s="171">
        <f t="shared" ref="O31" si="60">M31+1</f>
        <v>45053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F49:G49"/>
    <mergeCell ref="F50:G50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9">
    <cfRule type="cellIs" dxfId="362" priority="45" operator="equal">
      <formula>0</formula>
    </cfRule>
  </conditionalFormatting>
  <conditionalFormatting sqref="Q12:Q14">
    <cfRule type="cellIs" dxfId="361" priority="44" operator="equal">
      <formula>0</formula>
    </cfRule>
  </conditionalFormatting>
  <conditionalFormatting sqref="Q17:Q19">
    <cfRule type="cellIs" dxfId="360" priority="43" operator="equal">
      <formula>0</formula>
    </cfRule>
  </conditionalFormatting>
  <conditionalFormatting sqref="Q22:Q24">
    <cfRule type="cellIs" dxfId="359" priority="42" operator="equal">
      <formula>0</formula>
    </cfRule>
  </conditionalFormatting>
  <conditionalFormatting sqref="Q27:Q29">
    <cfRule type="cellIs" dxfId="358" priority="41" operator="equal">
      <formula>0</formula>
    </cfRule>
  </conditionalFormatting>
  <conditionalFormatting sqref="Q32:Q34">
    <cfRule type="cellIs" dxfId="357" priority="40" operator="equal">
      <formula>0</formula>
    </cfRule>
  </conditionalFormatting>
  <conditionalFormatting sqref="C11:P11">
    <cfRule type="expression" dxfId="356" priority="37">
      <formula>COUNTIF(祝日,C$11)=1</formula>
    </cfRule>
  </conditionalFormatting>
  <conditionalFormatting sqref="C16:P16">
    <cfRule type="expression" dxfId="355" priority="36">
      <formula>COUNTIF(祝日,C$16)=1</formula>
    </cfRule>
  </conditionalFormatting>
  <conditionalFormatting sqref="C21:P21">
    <cfRule type="expression" dxfId="354" priority="35">
      <formula>COUNTIF(祝日,C$21)=1</formula>
    </cfRule>
  </conditionalFormatting>
  <conditionalFormatting sqref="C26:P26">
    <cfRule type="expression" dxfId="353" priority="34">
      <formula>COUNTIF(祝日,C$26)=1</formula>
    </cfRule>
  </conditionalFormatting>
  <conditionalFormatting sqref="C31:P31">
    <cfRule type="expression" dxfId="352" priority="33">
      <formula>COUNTIF(祝日,C$31)=1</formula>
    </cfRule>
  </conditionalFormatting>
  <conditionalFormatting sqref="U7:U10">
    <cfRule type="cellIs" dxfId="351" priority="32" operator="equal">
      <formula>0</formula>
    </cfRule>
  </conditionalFormatting>
  <conditionalFormatting sqref="V7:V10">
    <cfRule type="cellIs" dxfId="350" priority="31" operator="equal">
      <formula>0</formula>
    </cfRule>
  </conditionalFormatting>
  <conditionalFormatting sqref="W7:W10">
    <cfRule type="cellIs" dxfId="349" priority="30" operator="equal">
      <formula>0</formula>
    </cfRule>
  </conditionalFormatting>
  <conditionalFormatting sqref="X7:X10">
    <cfRule type="cellIs" dxfId="348" priority="29" operator="equal">
      <formula>0</formula>
    </cfRule>
  </conditionalFormatting>
  <conditionalFormatting sqref="Y7:Y10">
    <cfRule type="cellIs" dxfId="347" priority="28" operator="equal">
      <formula>0</formula>
    </cfRule>
  </conditionalFormatting>
  <conditionalFormatting sqref="Z7:Z10">
    <cfRule type="cellIs" dxfId="346" priority="27" operator="equal">
      <formula>0</formula>
    </cfRule>
  </conditionalFormatting>
  <conditionalFormatting sqref="AA7:AA10">
    <cfRule type="cellIs" dxfId="345" priority="26" operator="equal">
      <formula>0</formula>
    </cfRule>
  </conditionalFormatting>
  <conditionalFormatting sqref="I26:P26 C31:P31 G26">
    <cfRule type="expression" dxfId="344" priority="24">
      <formula>$C$6&lt;&gt;""</formula>
    </cfRule>
  </conditionalFormatting>
  <conditionalFormatting sqref="E31:P31 C31">
    <cfRule type="expression" dxfId="343" priority="23">
      <formula>$M$6&lt;&gt;""</formula>
    </cfRule>
  </conditionalFormatting>
  <conditionalFormatting sqref="G31:P31 E31">
    <cfRule type="expression" dxfId="342" priority="22">
      <formula>$O$6&lt;&gt;""</formula>
    </cfRule>
  </conditionalFormatting>
  <conditionalFormatting sqref="C31:P31 O26 M26">
    <cfRule type="expression" dxfId="341" priority="20">
      <formula>$I$6&lt;&gt;""</formula>
    </cfRule>
  </conditionalFormatting>
  <conditionalFormatting sqref="M26:P26 C31:P31 K26">
    <cfRule type="expression" dxfId="340" priority="19">
      <formula>$G$6&lt;&gt;""</formula>
    </cfRule>
  </conditionalFormatting>
  <conditionalFormatting sqref="C31:P31 K26:P26 I26">
    <cfRule type="expression" dxfId="339" priority="18">
      <formula>$E$6&lt;&gt;""</formula>
    </cfRule>
  </conditionalFormatting>
  <conditionalFormatting sqref="C6:P6">
    <cfRule type="expression" dxfId="338" priority="17">
      <formula>COUNTIF(祝日,C$6)=1</formula>
    </cfRule>
  </conditionalFormatting>
  <conditionalFormatting sqref="Q10">
    <cfRule type="cellIs" dxfId="337" priority="16" operator="equal">
      <formula>0</formula>
    </cfRule>
  </conditionalFormatting>
  <conditionalFormatting sqref="C10:P10">
    <cfRule type="cellIs" dxfId="336" priority="15" operator="equal">
      <formula>0</formula>
    </cfRule>
  </conditionalFormatting>
  <conditionalFormatting sqref="Q15">
    <cfRule type="cellIs" dxfId="335" priority="14" operator="equal">
      <formula>0</formula>
    </cfRule>
  </conditionalFormatting>
  <conditionalFormatting sqref="C15:P15">
    <cfRule type="cellIs" dxfId="334" priority="13" operator="equal">
      <formula>0</formula>
    </cfRule>
  </conditionalFormatting>
  <conditionalFormatting sqref="Q20">
    <cfRule type="cellIs" dxfId="333" priority="12" operator="equal">
      <formula>0</formula>
    </cfRule>
  </conditionalFormatting>
  <conditionalFormatting sqref="C20:P20">
    <cfRule type="cellIs" dxfId="332" priority="11" operator="equal">
      <formula>0</formula>
    </cfRule>
  </conditionalFormatting>
  <conditionalFormatting sqref="Q25">
    <cfRule type="cellIs" dxfId="331" priority="10" operator="equal">
      <formula>0</formula>
    </cfRule>
  </conditionalFormatting>
  <conditionalFormatting sqref="C25:P25">
    <cfRule type="cellIs" dxfId="330" priority="9" operator="equal">
      <formula>0</formula>
    </cfRule>
  </conditionalFormatting>
  <conditionalFormatting sqref="Q30">
    <cfRule type="cellIs" dxfId="329" priority="8" operator="equal">
      <formula>0</formula>
    </cfRule>
  </conditionalFormatting>
  <conditionalFormatting sqref="C30:P30">
    <cfRule type="cellIs" dxfId="328" priority="7" operator="equal">
      <formula>0</formula>
    </cfRule>
  </conditionalFormatting>
  <conditionalFormatting sqref="Q35">
    <cfRule type="cellIs" dxfId="327" priority="6" operator="equal">
      <formula>0</formula>
    </cfRule>
  </conditionalFormatting>
  <conditionalFormatting sqref="C35:P35">
    <cfRule type="cellIs" dxfId="326" priority="5" operator="equal">
      <formula>0</formula>
    </cfRule>
  </conditionalFormatting>
  <conditionalFormatting sqref="C31:P31 O26">
    <cfRule type="expression" dxfId="325" priority="21">
      <formula>$K$6&lt;&gt;""</formula>
    </cfRule>
  </conditionalFormatting>
  <conditionalFormatting sqref="C44:D44 C53:D53 G53:H53 K42:L42 J45:L46 J49:L50">
    <cfRule type="cellIs" dxfId="324" priority="2" operator="equal">
      <formula>0</formula>
    </cfRule>
  </conditionalFormatting>
  <conditionalFormatting sqref="L39:L41">
    <cfRule type="cellIs" dxfId="323" priority="1" operator="equal">
      <formula>0</formula>
    </cfRule>
  </conditionalFormatting>
  <pageMargins left="0" right="0" top="0" bottom="0" header="0.31496062992125984" footer="0.31496062992125984"/>
  <pageSetup paperSize="9" scale="38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06A8D-0BD5-458C-AAC4-34EBF794FEB3}">
  <sheetPr>
    <tabColor theme="8" tint="0.59999389629810485"/>
    <pageSetUpPr fitToPage="1"/>
  </sheetPr>
  <dimension ref="A1:AA54"/>
  <sheetViews>
    <sheetView showGridLines="0" zoomScale="80" zoomScaleNormal="80" workbookViewId="0"/>
  </sheetViews>
  <sheetFormatPr baseColWidth="10" defaultColWidth="8.83203125" defaultRowHeight="18"/>
  <cols>
    <col min="1" max="1" width="3" style="10" customWidth="1"/>
    <col min="2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45047</v>
      </c>
      <c r="C2" s="168"/>
      <c r="D2" s="168"/>
      <c r="E2" s="110">
        <f>DATE(2023,5,設定!H5)</f>
        <v>45047</v>
      </c>
      <c r="F2" s="111">
        <f>WEEKDAY(E2)</f>
        <v>2</v>
      </c>
    </row>
    <row r="3" spans="1:27" ht="18.75" customHeight="1">
      <c r="A3" s="11"/>
      <c r="C3" s="25"/>
      <c r="D3" s="26"/>
    </row>
    <row r="4" spans="1:27" ht="31.5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>
        <f>IF(OR($F$2&gt;C4,O4=F2),"",E2)</f>
        <v>45047</v>
      </c>
      <c r="D6" s="177"/>
      <c r="E6" s="176">
        <f>IF(OR($F$2&gt;E4,O4=F2),"",IF($F$2=E4,$E$2,C6+1))</f>
        <v>45048</v>
      </c>
      <c r="F6" s="177"/>
      <c r="G6" s="176">
        <f>IF(OR($F$2&gt;G4,O4=F2),"",IF($F$2=G4,$E$2,E6+1))</f>
        <v>45049</v>
      </c>
      <c r="H6" s="177"/>
      <c r="I6" s="176">
        <f>IF(OR($F$2&gt;I4,O4=F2),"",IF($F$2=I4,$E$2,G6+1))</f>
        <v>45050</v>
      </c>
      <c r="J6" s="177"/>
      <c r="K6" s="176">
        <f>IF(OR($F$2&gt;K4,O4=F2),"",IF($F$2=K4,$E$2,I6+1))</f>
        <v>45051</v>
      </c>
      <c r="L6" s="177"/>
      <c r="M6" s="178">
        <f>IF(OR($F$2&gt;M4,O4=F2),"",IF($F$2=M4,$E$2,K6+1))</f>
        <v>45052</v>
      </c>
      <c r="N6" s="179"/>
      <c r="O6" s="171">
        <f>IF($F$2=O4,E2,M6+1)</f>
        <v>45053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45054</v>
      </c>
      <c r="D11" s="177"/>
      <c r="E11" s="176">
        <f>C11+1</f>
        <v>45055</v>
      </c>
      <c r="F11" s="177"/>
      <c r="G11" s="176">
        <f t="shared" ref="G11" si="8">E11+1</f>
        <v>45056</v>
      </c>
      <c r="H11" s="177"/>
      <c r="I11" s="176">
        <f t="shared" ref="I11" si="9">G11+1</f>
        <v>45057</v>
      </c>
      <c r="J11" s="177"/>
      <c r="K11" s="176">
        <f t="shared" ref="K11" si="10">I11+1</f>
        <v>45058</v>
      </c>
      <c r="L11" s="177"/>
      <c r="M11" s="178">
        <f t="shared" ref="M11" si="11">K11+1</f>
        <v>45059</v>
      </c>
      <c r="N11" s="179"/>
      <c r="O11" s="171">
        <f t="shared" ref="O11" si="12">M11+1</f>
        <v>45060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45061</v>
      </c>
      <c r="D16" s="177"/>
      <c r="E16" s="176">
        <f>C16+1</f>
        <v>45062</v>
      </c>
      <c r="F16" s="177"/>
      <c r="G16" s="176">
        <f t="shared" ref="G16" si="20">E16+1</f>
        <v>45063</v>
      </c>
      <c r="H16" s="177"/>
      <c r="I16" s="176">
        <f t="shared" ref="I16" si="21">G16+1</f>
        <v>45064</v>
      </c>
      <c r="J16" s="177"/>
      <c r="K16" s="176">
        <f t="shared" ref="K16" si="22">I16+1</f>
        <v>45065</v>
      </c>
      <c r="L16" s="177"/>
      <c r="M16" s="178">
        <f t="shared" ref="M16" si="23">K16+1</f>
        <v>45066</v>
      </c>
      <c r="N16" s="179"/>
      <c r="O16" s="171">
        <f t="shared" ref="O16" si="24">M16+1</f>
        <v>45067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45068</v>
      </c>
      <c r="D21" s="177"/>
      <c r="E21" s="176">
        <f>C21+1</f>
        <v>45069</v>
      </c>
      <c r="F21" s="177"/>
      <c r="G21" s="176">
        <f t="shared" ref="G21" si="32">E21+1</f>
        <v>45070</v>
      </c>
      <c r="H21" s="177"/>
      <c r="I21" s="176">
        <f t="shared" ref="I21" si="33">G21+1</f>
        <v>45071</v>
      </c>
      <c r="J21" s="177"/>
      <c r="K21" s="176">
        <f t="shared" ref="K21" si="34">I21+1</f>
        <v>45072</v>
      </c>
      <c r="L21" s="177"/>
      <c r="M21" s="178">
        <f t="shared" ref="M21" si="35">K21+1</f>
        <v>45073</v>
      </c>
      <c r="N21" s="179"/>
      <c r="O21" s="171">
        <f t="shared" ref="O21" si="36">M21+1</f>
        <v>45074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45075</v>
      </c>
      <c r="D26" s="177"/>
      <c r="E26" s="176">
        <f>C26+1</f>
        <v>45076</v>
      </c>
      <c r="F26" s="177"/>
      <c r="G26" s="176">
        <f t="shared" ref="G26" si="44">E26+1</f>
        <v>45077</v>
      </c>
      <c r="H26" s="177"/>
      <c r="I26" s="176">
        <f t="shared" ref="I26" si="45">G26+1</f>
        <v>45078</v>
      </c>
      <c r="J26" s="177"/>
      <c r="K26" s="176">
        <f t="shared" ref="K26" si="46">I26+1</f>
        <v>45079</v>
      </c>
      <c r="L26" s="177"/>
      <c r="M26" s="178">
        <f t="shared" ref="M26" si="47">K26+1</f>
        <v>45080</v>
      </c>
      <c r="N26" s="179"/>
      <c r="O26" s="171">
        <f t="shared" ref="O26" si="48">M26+1</f>
        <v>45081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45082</v>
      </c>
      <c r="D31" s="177"/>
      <c r="E31" s="176">
        <f>C31+1</f>
        <v>45083</v>
      </c>
      <c r="F31" s="177"/>
      <c r="G31" s="176">
        <f t="shared" ref="G31" si="56">E31+1</f>
        <v>45084</v>
      </c>
      <c r="H31" s="177"/>
      <c r="I31" s="176">
        <f t="shared" ref="I31" si="57">G31+1</f>
        <v>45085</v>
      </c>
      <c r="J31" s="177"/>
      <c r="K31" s="176">
        <f t="shared" ref="K31" si="58">I31+1</f>
        <v>45086</v>
      </c>
      <c r="L31" s="177"/>
      <c r="M31" s="178">
        <f t="shared" ref="M31" si="59">K31+1</f>
        <v>45087</v>
      </c>
      <c r="N31" s="179"/>
      <c r="O31" s="171">
        <f t="shared" ref="O31" si="60">M31+1</f>
        <v>45088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F49:G49"/>
    <mergeCell ref="F50:G50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9">
    <cfRule type="cellIs" dxfId="322" priority="44" operator="equal">
      <formula>0</formula>
    </cfRule>
  </conditionalFormatting>
  <conditionalFormatting sqref="Q12:Q14">
    <cfRule type="cellIs" dxfId="321" priority="43" operator="equal">
      <formula>0</formula>
    </cfRule>
  </conditionalFormatting>
  <conditionalFormatting sqref="Q17:Q19">
    <cfRule type="cellIs" dxfId="320" priority="42" operator="equal">
      <formula>0</formula>
    </cfRule>
  </conditionalFormatting>
  <conditionalFormatting sqref="Q22:Q24">
    <cfRule type="cellIs" dxfId="319" priority="41" operator="equal">
      <formula>0</formula>
    </cfRule>
  </conditionalFormatting>
  <conditionalFormatting sqref="Q27:Q29">
    <cfRule type="cellIs" dxfId="318" priority="40" operator="equal">
      <formula>0</formula>
    </cfRule>
  </conditionalFormatting>
  <conditionalFormatting sqref="Q32:Q34">
    <cfRule type="cellIs" dxfId="317" priority="39" operator="equal">
      <formula>0</formula>
    </cfRule>
  </conditionalFormatting>
  <conditionalFormatting sqref="C6:P6">
    <cfRule type="expression" dxfId="316" priority="37">
      <formula>COUNTIF(祝日,C$6)=1</formula>
    </cfRule>
  </conditionalFormatting>
  <conditionalFormatting sqref="C11:P11">
    <cfRule type="expression" dxfId="315" priority="36">
      <formula>COUNTIF(祝日,C$11)=1</formula>
    </cfRule>
  </conditionalFormatting>
  <conditionalFormatting sqref="C16:P16">
    <cfRule type="expression" dxfId="314" priority="35">
      <formula>COUNTIF(祝日,C$16)=1</formula>
    </cfRule>
  </conditionalFormatting>
  <conditionalFormatting sqref="C21:P21">
    <cfRule type="expression" dxfId="313" priority="34">
      <formula>COUNTIF(祝日,C$21)=1</formula>
    </cfRule>
  </conditionalFormatting>
  <conditionalFormatting sqref="C26:P26">
    <cfRule type="expression" dxfId="312" priority="33">
      <formula>COUNTIF(祝日,C$26)=1</formula>
    </cfRule>
  </conditionalFormatting>
  <conditionalFormatting sqref="C31:P31">
    <cfRule type="expression" dxfId="311" priority="20">
      <formula>$K$6&lt;&gt;""</formula>
    </cfRule>
    <cfRule type="expression" dxfId="310" priority="32">
      <formula>COUNTIF(祝日,C$31)=1</formula>
    </cfRule>
  </conditionalFormatting>
  <conditionalFormatting sqref="U7:U10">
    <cfRule type="cellIs" dxfId="309" priority="31" operator="equal">
      <formula>0</formula>
    </cfRule>
  </conditionalFormatting>
  <conditionalFormatting sqref="V7:V10">
    <cfRule type="cellIs" dxfId="308" priority="30" operator="equal">
      <formula>0</formula>
    </cfRule>
  </conditionalFormatting>
  <conditionalFormatting sqref="W7:W10">
    <cfRule type="cellIs" dxfId="307" priority="29" operator="equal">
      <formula>0</formula>
    </cfRule>
  </conditionalFormatting>
  <conditionalFormatting sqref="X7:X10">
    <cfRule type="cellIs" dxfId="306" priority="28" operator="equal">
      <formula>0</formula>
    </cfRule>
  </conditionalFormatting>
  <conditionalFormatting sqref="Y7:Y10">
    <cfRule type="cellIs" dxfId="305" priority="27" operator="equal">
      <formula>0</formula>
    </cfRule>
  </conditionalFormatting>
  <conditionalFormatting sqref="Z7:Z10">
    <cfRule type="cellIs" dxfId="304" priority="26" operator="equal">
      <formula>0</formula>
    </cfRule>
  </conditionalFormatting>
  <conditionalFormatting sqref="AA7:AA10">
    <cfRule type="cellIs" dxfId="303" priority="25" operator="equal">
      <formula>0</formula>
    </cfRule>
  </conditionalFormatting>
  <conditionalFormatting sqref="I26:P26 C31:P31">
    <cfRule type="expression" dxfId="302" priority="23">
      <formula>$C$6&lt;&gt;""</formula>
    </cfRule>
  </conditionalFormatting>
  <conditionalFormatting sqref="E31:P31">
    <cfRule type="expression" dxfId="301" priority="22">
      <formula>$M$6&lt;&gt;""</formula>
    </cfRule>
  </conditionalFormatting>
  <conditionalFormatting sqref="G31:P31">
    <cfRule type="expression" dxfId="300" priority="21">
      <formula>$O$6&lt;&gt;""</formula>
    </cfRule>
  </conditionalFormatting>
  <conditionalFormatting sqref="C31:P31 O26:P26">
    <cfRule type="expression" dxfId="299" priority="19">
      <formula>$I$6&lt;&gt;""</formula>
    </cfRule>
  </conditionalFormatting>
  <conditionalFormatting sqref="M26:P26 C31:P31">
    <cfRule type="expression" dxfId="298" priority="18">
      <formula>$G$6&lt;&gt;""</formula>
    </cfRule>
  </conditionalFormatting>
  <conditionalFormatting sqref="C31:P31 K26:P26">
    <cfRule type="expression" dxfId="297" priority="17">
      <formula>$E$6&lt;&gt;""</formula>
    </cfRule>
  </conditionalFormatting>
  <conditionalFormatting sqref="Q10">
    <cfRule type="cellIs" dxfId="296" priority="16" operator="equal">
      <formula>0</formula>
    </cfRule>
  </conditionalFormatting>
  <conditionalFormatting sqref="C10:P10">
    <cfRule type="cellIs" dxfId="295" priority="15" operator="equal">
      <formula>0</formula>
    </cfRule>
  </conditionalFormatting>
  <conditionalFormatting sqref="Q15">
    <cfRule type="cellIs" dxfId="294" priority="14" operator="equal">
      <formula>0</formula>
    </cfRule>
  </conditionalFormatting>
  <conditionalFormatting sqref="C15:P15">
    <cfRule type="cellIs" dxfId="293" priority="13" operator="equal">
      <formula>0</formula>
    </cfRule>
  </conditionalFormatting>
  <conditionalFormatting sqref="Q20">
    <cfRule type="cellIs" dxfId="292" priority="12" operator="equal">
      <formula>0</formula>
    </cfRule>
  </conditionalFormatting>
  <conditionalFormatting sqref="C20:P20">
    <cfRule type="cellIs" dxfId="291" priority="11" operator="equal">
      <formula>0</formula>
    </cfRule>
  </conditionalFormatting>
  <conditionalFormatting sqref="Q25">
    <cfRule type="cellIs" dxfId="290" priority="10" operator="equal">
      <formula>0</formula>
    </cfRule>
  </conditionalFormatting>
  <conditionalFormatting sqref="C25:P25">
    <cfRule type="cellIs" dxfId="289" priority="9" operator="equal">
      <formula>0</formula>
    </cfRule>
  </conditionalFormatting>
  <conditionalFormatting sqref="Q30">
    <cfRule type="cellIs" dxfId="288" priority="8" operator="equal">
      <formula>0</formula>
    </cfRule>
  </conditionalFormatting>
  <conditionalFormatting sqref="C30:P30">
    <cfRule type="cellIs" dxfId="287" priority="7" operator="equal">
      <formula>0</formula>
    </cfRule>
  </conditionalFormatting>
  <conditionalFormatting sqref="Q35">
    <cfRule type="cellIs" dxfId="286" priority="6" operator="equal">
      <formula>0</formula>
    </cfRule>
  </conditionalFormatting>
  <conditionalFormatting sqref="C35:P35">
    <cfRule type="cellIs" dxfId="285" priority="5" operator="equal">
      <formula>0</formula>
    </cfRule>
  </conditionalFormatting>
  <conditionalFormatting sqref="C44:D44 C53:D53 G53:H53 K42:L42 J45:L46 J49:L50">
    <cfRule type="cellIs" dxfId="284" priority="2" operator="equal">
      <formula>0</formula>
    </cfRule>
  </conditionalFormatting>
  <conditionalFormatting sqref="L39:L41">
    <cfRule type="cellIs" dxfId="283" priority="1" operator="equal">
      <formula>0</formula>
    </cfRule>
  </conditionalFormatting>
  <pageMargins left="0" right="0" top="0" bottom="0" header="0.31496062992125984" footer="0.31496062992125984"/>
  <pageSetup paperSize="9" scale="38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AC06-2BC3-4445-8CEB-796B3E48F32B}">
  <sheetPr>
    <tabColor theme="8" tint="0.59999389629810485"/>
    <pageSetUpPr fitToPage="1"/>
  </sheetPr>
  <dimension ref="A1:AA54"/>
  <sheetViews>
    <sheetView showGridLines="0" zoomScale="80" zoomScaleNormal="80" workbookViewId="0"/>
  </sheetViews>
  <sheetFormatPr baseColWidth="10" defaultColWidth="8.83203125" defaultRowHeight="18"/>
  <cols>
    <col min="1" max="1" width="3" style="10" customWidth="1"/>
    <col min="2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45078</v>
      </c>
      <c r="C2" s="168"/>
      <c r="D2" s="168"/>
      <c r="E2" s="110">
        <f>DATE(2023,6,設定!H5)</f>
        <v>45078</v>
      </c>
      <c r="F2" s="111">
        <f>WEEKDAY(E2)</f>
        <v>5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 t="str">
        <f>IF(OR($F$2&gt;E4,O4=F2),"",IF($F$2=E4,$E$2,C6+1))</f>
        <v/>
      </c>
      <c r="F6" s="177"/>
      <c r="G6" s="176" t="str">
        <f>IF(OR($F$2&gt;G4,O4=F2),"",IF($F$2=G4,$E$2,E6+1))</f>
        <v/>
      </c>
      <c r="H6" s="177"/>
      <c r="I6" s="176">
        <f>IF(OR($F$2&gt;I4,O4=F2),"",IF($F$2=I4,$E$2,G6+1))</f>
        <v>45078</v>
      </c>
      <c r="J6" s="177"/>
      <c r="K6" s="176">
        <f>IF(OR($F$2&gt;K4,O4=F2),"",IF($F$2=K4,$E$2,I6+1))</f>
        <v>45079</v>
      </c>
      <c r="L6" s="177"/>
      <c r="M6" s="178">
        <f>IF(OR($F$2&gt;M4,O4=F2),"",IF($F$2=M4,$E$2,K6+1))</f>
        <v>45080</v>
      </c>
      <c r="N6" s="179"/>
      <c r="O6" s="171">
        <f>IF($F$2=O4,E2,M6+1)</f>
        <v>45081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45082</v>
      </c>
      <c r="D11" s="177"/>
      <c r="E11" s="176">
        <f>C11+1</f>
        <v>45083</v>
      </c>
      <c r="F11" s="177"/>
      <c r="G11" s="176">
        <f t="shared" ref="G11" si="8">E11+1</f>
        <v>45084</v>
      </c>
      <c r="H11" s="177"/>
      <c r="I11" s="176">
        <f t="shared" ref="I11" si="9">G11+1</f>
        <v>45085</v>
      </c>
      <c r="J11" s="177"/>
      <c r="K11" s="176">
        <f t="shared" ref="K11" si="10">I11+1</f>
        <v>45086</v>
      </c>
      <c r="L11" s="177"/>
      <c r="M11" s="178">
        <f t="shared" ref="M11" si="11">K11+1</f>
        <v>45087</v>
      </c>
      <c r="N11" s="179"/>
      <c r="O11" s="171">
        <f t="shared" ref="O11" si="12">M11+1</f>
        <v>45088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45089</v>
      </c>
      <c r="D16" s="177"/>
      <c r="E16" s="176">
        <f>C16+1</f>
        <v>45090</v>
      </c>
      <c r="F16" s="177"/>
      <c r="G16" s="176">
        <f t="shared" ref="G16" si="20">E16+1</f>
        <v>45091</v>
      </c>
      <c r="H16" s="177"/>
      <c r="I16" s="176">
        <f t="shared" ref="I16" si="21">G16+1</f>
        <v>45092</v>
      </c>
      <c r="J16" s="177"/>
      <c r="K16" s="176">
        <f t="shared" ref="K16" si="22">I16+1</f>
        <v>45093</v>
      </c>
      <c r="L16" s="177"/>
      <c r="M16" s="178">
        <f t="shared" ref="M16" si="23">K16+1</f>
        <v>45094</v>
      </c>
      <c r="N16" s="179"/>
      <c r="O16" s="171">
        <f t="shared" ref="O16" si="24">M16+1</f>
        <v>45095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45096</v>
      </c>
      <c r="D21" s="177"/>
      <c r="E21" s="176">
        <f>C21+1</f>
        <v>45097</v>
      </c>
      <c r="F21" s="177"/>
      <c r="G21" s="176">
        <f t="shared" ref="G21" si="32">E21+1</f>
        <v>45098</v>
      </c>
      <c r="H21" s="177"/>
      <c r="I21" s="176">
        <f t="shared" ref="I21" si="33">G21+1</f>
        <v>45099</v>
      </c>
      <c r="J21" s="177"/>
      <c r="K21" s="176">
        <f t="shared" ref="K21" si="34">I21+1</f>
        <v>45100</v>
      </c>
      <c r="L21" s="177"/>
      <c r="M21" s="178">
        <f t="shared" ref="M21" si="35">K21+1</f>
        <v>45101</v>
      </c>
      <c r="N21" s="179"/>
      <c r="O21" s="171">
        <f t="shared" ref="O21" si="36">M21+1</f>
        <v>45102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45103</v>
      </c>
      <c r="D26" s="177"/>
      <c r="E26" s="176">
        <f>C26+1</f>
        <v>45104</v>
      </c>
      <c r="F26" s="177"/>
      <c r="G26" s="176">
        <f t="shared" ref="G26" si="44">E26+1</f>
        <v>45105</v>
      </c>
      <c r="H26" s="177"/>
      <c r="I26" s="176">
        <f t="shared" ref="I26" si="45">G26+1</f>
        <v>45106</v>
      </c>
      <c r="J26" s="177"/>
      <c r="K26" s="176">
        <f t="shared" ref="K26" si="46">I26+1</f>
        <v>45107</v>
      </c>
      <c r="L26" s="177"/>
      <c r="M26" s="178">
        <f t="shared" ref="M26" si="47">K26+1</f>
        <v>45108</v>
      </c>
      <c r="N26" s="179"/>
      <c r="O26" s="171">
        <f t="shared" ref="O26" si="48">M26+1</f>
        <v>45109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45110</v>
      </c>
      <c r="D31" s="177"/>
      <c r="E31" s="176">
        <f>C31+1</f>
        <v>45111</v>
      </c>
      <c r="F31" s="177"/>
      <c r="G31" s="176">
        <f t="shared" ref="G31" si="56">E31+1</f>
        <v>45112</v>
      </c>
      <c r="H31" s="177"/>
      <c r="I31" s="176">
        <f t="shared" ref="I31" si="57">G31+1</f>
        <v>45113</v>
      </c>
      <c r="J31" s="177"/>
      <c r="K31" s="176">
        <f t="shared" ref="K31" si="58">I31+1</f>
        <v>45114</v>
      </c>
      <c r="L31" s="177"/>
      <c r="M31" s="178">
        <f t="shared" ref="M31" si="59">K31+1</f>
        <v>45115</v>
      </c>
      <c r="N31" s="179"/>
      <c r="O31" s="171">
        <f t="shared" ref="O31" si="60">M31+1</f>
        <v>45116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F49:G49"/>
    <mergeCell ref="F50:G50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9">
    <cfRule type="cellIs" dxfId="282" priority="45" operator="equal">
      <formula>0</formula>
    </cfRule>
  </conditionalFormatting>
  <conditionalFormatting sqref="Q12:Q14">
    <cfRule type="cellIs" dxfId="281" priority="44" operator="equal">
      <formula>0</formula>
    </cfRule>
  </conditionalFormatting>
  <conditionalFormatting sqref="Q17:Q19">
    <cfRule type="cellIs" dxfId="280" priority="43" operator="equal">
      <formula>0</formula>
    </cfRule>
  </conditionalFormatting>
  <conditionalFormatting sqref="Q22:Q24">
    <cfRule type="cellIs" dxfId="279" priority="42" operator="equal">
      <formula>0</formula>
    </cfRule>
  </conditionalFormatting>
  <conditionalFormatting sqref="Q27:Q29">
    <cfRule type="cellIs" dxfId="278" priority="41" operator="equal">
      <formula>0</formula>
    </cfRule>
  </conditionalFormatting>
  <conditionalFormatting sqref="Q32:Q34">
    <cfRule type="cellIs" dxfId="277" priority="40" operator="equal">
      <formula>0</formula>
    </cfRule>
  </conditionalFormatting>
  <conditionalFormatting sqref="C11:P11">
    <cfRule type="expression" dxfId="276" priority="37">
      <formula>COUNTIF(祝日,C$11)=1</formula>
    </cfRule>
  </conditionalFormatting>
  <conditionalFormatting sqref="C16:P16">
    <cfRule type="expression" dxfId="275" priority="36">
      <formula>COUNTIF(祝日,C$16)=1</formula>
    </cfRule>
  </conditionalFormatting>
  <conditionalFormatting sqref="C21:P21">
    <cfRule type="expression" dxfId="274" priority="35">
      <formula>COUNTIF(祝日,C$21)=1</formula>
    </cfRule>
  </conditionalFormatting>
  <conditionalFormatting sqref="C26:P26">
    <cfRule type="expression" dxfId="273" priority="34">
      <formula>COUNTIF(祝日,C$26)=1</formula>
    </cfRule>
  </conditionalFormatting>
  <conditionalFormatting sqref="C31:P31">
    <cfRule type="expression" dxfId="272" priority="33">
      <formula>COUNTIF(祝日,C$31)=1</formula>
    </cfRule>
  </conditionalFormatting>
  <conditionalFormatting sqref="U7:U10">
    <cfRule type="cellIs" dxfId="271" priority="32" operator="equal">
      <formula>0</formula>
    </cfRule>
  </conditionalFormatting>
  <conditionalFormatting sqref="V7:V10">
    <cfRule type="cellIs" dxfId="270" priority="31" operator="equal">
      <formula>0</formula>
    </cfRule>
  </conditionalFormatting>
  <conditionalFormatting sqref="W7:W10">
    <cfRule type="cellIs" dxfId="269" priority="30" operator="equal">
      <formula>0</formula>
    </cfRule>
  </conditionalFormatting>
  <conditionalFormatting sqref="X7:X10">
    <cfRule type="cellIs" dxfId="268" priority="29" operator="equal">
      <formula>0</formula>
    </cfRule>
  </conditionalFormatting>
  <conditionalFormatting sqref="Y7:Y10">
    <cfRule type="cellIs" dxfId="267" priority="28" operator="equal">
      <formula>0</formula>
    </cfRule>
  </conditionalFormatting>
  <conditionalFormatting sqref="Z7:Z10">
    <cfRule type="cellIs" dxfId="266" priority="27" operator="equal">
      <formula>0</formula>
    </cfRule>
  </conditionalFormatting>
  <conditionalFormatting sqref="AA7:AA10">
    <cfRule type="cellIs" dxfId="265" priority="26" operator="equal">
      <formula>0</formula>
    </cfRule>
  </conditionalFormatting>
  <conditionalFormatting sqref="I26:P26 C31:P31 G26">
    <cfRule type="expression" dxfId="264" priority="24">
      <formula>$C$6&lt;&gt;""</formula>
    </cfRule>
  </conditionalFormatting>
  <conditionalFormatting sqref="E31:P31 C31">
    <cfRule type="expression" dxfId="263" priority="23">
      <formula>$M$6&lt;&gt;""</formula>
    </cfRule>
  </conditionalFormatting>
  <conditionalFormatting sqref="G31:P31 E31">
    <cfRule type="expression" dxfId="262" priority="22">
      <formula>$O$6&lt;&gt;""</formula>
    </cfRule>
  </conditionalFormatting>
  <conditionalFormatting sqref="C31:P31 O26 M26">
    <cfRule type="expression" dxfId="261" priority="20">
      <formula>$I$6&lt;&gt;""</formula>
    </cfRule>
  </conditionalFormatting>
  <conditionalFormatting sqref="M26:P26 C31:P31 K26">
    <cfRule type="expression" dxfId="260" priority="19">
      <formula>$G$6&lt;&gt;""</formula>
    </cfRule>
  </conditionalFormatting>
  <conditionalFormatting sqref="C31:P31 K26:P26 I26">
    <cfRule type="expression" dxfId="259" priority="18">
      <formula>$E$6&lt;&gt;""</formula>
    </cfRule>
  </conditionalFormatting>
  <conditionalFormatting sqref="C6:P6">
    <cfRule type="expression" dxfId="258" priority="17">
      <formula>COUNTIF(祝日,C$6)=1</formula>
    </cfRule>
  </conditionalFormatting>
  <conditionalFormatting sqref="Q10">
    <cfRule type="cellIs" dxfId="257" priority="16" operator="equal">
      <formula>0</formula>
    </cfRule>
  </conditionalFormatting>
  <conditionalFormatting sqref="C10:P10">
    <cfRule type="cellIs" dxfId="256" priority="15" operator="equal">
      <formula>0</formula>
    </cfRule>
  </conditionalFormatting>
  <conditionalFormatting sqref="Q15">
    <cfRule type="cellIs" dxfId="255" priority="14" operator="equal">
      <formula>0</formula>
    </cfRule>
  </conditionalFormatting>
  <conditionalFormatting sqref="C15:P15">
    <cfRule type="cellIs" dxfId="254" priority="13" operator="equal">
      <formula>0</formula>
    </cfRule>
  </conditionalFormatting>
  <conditionalFormatting sqref="Q20">
    <cfRule type="cellIs" dxfId="253" priority="12" operator="equal">
      <formula>0</formula>
    </cfRule>
  </conditionalFormatting>
  <conditionalFormatting sqref="C20:P20">
    <cfRule type="cellIs" dxfId="252" priority="11" operator="equal">
      <formula>0</formula>
    </cfRule>
  </conditionalFormatting>
  <conditionalFormatting sqref="Q25">
    <cfRule type="cellIs" dxfId="251" priority="10" operator="equal">
      <formula>0</formula>
    </cfRule>
  </conditionalFormatting>
  <conditionalFormatting sqref="C25:P25">
    <cfRule type="cellIs" dxfId="250" priority="9" operator="equal">
      <formula>0</formula>
    </cfRule>
  </conditionalFormatting>
  <conditionalFormatting sqref="Q30">
    <cfRule type="cellIs" dxfId="249" priority="8" operator="equal">
      <formula>0</formula>
    </cfRule>
  </conditionalFormatting>
  <conditionalFormatting sqref="C30:P30">
    <cfRule type="cellIs" dxfId="248" priority="7" operator="equal">
      <formula>0</formula>
    </cfRule>
  </conditionalFormatting>
  <conditionalFormatting sqref="Q35">
    <cfRule type="cellIs" dxfId="247" priority="6" operator="equal">
      <formula>0</formula>
    </cfRule>
  </conditionalFormatting>
  <conditionalFormatting sqref="C35:P35">
    <cfRule type="cellIs" dxfId="246" priority="5" operator="equal">
      <formula>0</formula>
    </cfRule>
  </conditionalFormatting>
  <conditionalFormatting sqref="C31:P31 O26">
    <cfRule type="expression" dxfId="245" priority="21">
      <formula>$K$6&lt;&gt;""</formula>
    </cfRule>
  </conditionalFormatting>
  <conditionalFormatting sqref="C44:D44 C53:D53 G53:H53 K42:L42 J45:L46 J49:L50">
    <cfRule type="cellIs" dxfId="244" priority="2" operator="equal">
      <formula>0</formula>
    </cfRule>
  </conditionalFormatting>
  <conditionalFormatting sqref="L39:L41">
    <cfRule type="cellIs" dxfId="243" priority="1" operator="equal">
      <formula>0</formula>
    </cfRule>
  </conditionalFormatting>
  <pageMargins left="0" right="0" top="0" bottom="0" header="0.31496062992125984" footer="0.31496062992125984"/>
  <pageSetup paperSize="9" scale="38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A6C40-C253-4129-953B-3B2E556BD809}">
  <sheetPr>
    <tabColor theme="8" tint="0.59999389629810485"/>
    <pageSetUpPr fitToPage="1"/>
  </sheetPr>
  <dimension ref="A1:AA54"/>
  <sheetViews>
    <sheetView showGridLines="0" zoomScale="80" zoomScaleNormal="80" workbookViewId="0">
      <selection activeCell="A2" sqref="A2"/>
    </sheetView>
  </sheetViews>
  <sheetFormatPr baseColWidth="10" defaultColWidth="8.83203125" defaultRowHeight="18"/>
  <cols>
    <col min="1" max="1" width="3" style="10" customWidth="1"/>
    <col min="2" max="17" width="13.1640625" style="10" customWidth="1"/>
    <col min="18" max="18" width="8.6640625" style="10" customWidth="1"/>
    <col min="19" max="19" width="8.83203125" style="10"/>
    <col min="20" max="27" width="12.6640625" style="10" customWidth="1"/>
    <col min="28" max="16384" width="8.83203125" style="10"/>
  </cols>
  <sheetData>
    <row r="1" spans="1:27" ht="22" customHeight="1">
      <c r="A1" s="11"/>
    </row>
    <row r="2" spans="1:27" ht="43.5" customHeight="1" thickBot="1">
      <c r="A2" s="11"/>
      <c r="B2" s="168">
        <v>45108</v>
      </c>
      <c r="C2" s="168"/>
      <c r="D2" s="168"/>
      <c r="E2" s="110">
        <f>DATE(2023,7,設定!H5)</f>
        <v>45108</v>
      </c>
      <c r="F2" s="111">
        <f>WEEKDAY(E2)</f>
        <v>7</v>
      </c>
    </row>
    <row r="3" spans="1:27" ht="18.75" customHeight="1">
      <c r="A3" s="11"/>
      <c r="C3" s="25"/>
      <c r="D3" s="26"/>
    </row>
    <row r="4" spans="1:27" ht="12" hidden="1" customHeight="1">
      <c r="A4" s="11"/>
      <c r="C4" s="169">
        <v>2</v>
      </c>
      <c r="D4" s="169"/>
      <c r="E4" s="169">
        <v>3</v>
      </c>
      <c r="F4" s="169"/>
      <c r="G4" s="169">
        <v>4</v>
      </c>
      <c r="H4" s="169"/>
      <c r="I4" s="169">
        <v>5</v>
      </c>
      <c r="J4" s="169"/>
      <c r="K4" s="169">
        <v>6</v>
      </c>
      <c r="L4" s="169"/>
      <c r="M4" s="169">
        <v>7</v>
      </c>
      <c r="N4" s="169"/>
      <c r="O4" s="169">
        <v>1</v>
      </c>
      <c r="P4" s="169"/>
    </row>
    <row r="5" spans="1:27" s="13" customFormat="1" ht="22" customHeight="1" thickBot="1">
      <c r="B5" s="27"/>
      <c r="C5" s="170" t="s">
        <v>50</v>
      </c>
      <c r="D5" s="170"/>
      <c r="E5" s="170" t="s">
        <v>51</v>
      </c>
      <c r="F5" s="170"/>
      <c r="G5" s="170" t="s">
        <v>52</v>
      </c>
      <c r="H5" s="170"/>
      <c r="I5" s="170" t="s">
        <v>53</v>
      </c>
      <c r="J5" s="170"/>
      <c r="K5" s="170" t="s">
        <v>54</v>
      </c>
      <c r="L5" s="170"/>
      <c r="M5" s="170" t="s">
        <v>55</v>
      </c>
      <c r="N5" s="170"/>
      <c r="O5" s="170" t="s">
        <v>56</v>
      </c>
      <c r="P5" s="170"/>
      <c r="Q5" s="73" t="s">
        <v>16</v>
      </c>
    </row>
    <row r="6" spans="1:27" s="13" customFormat="1" ht="40" customHeight="1">
      <c r="B6" s="28"/>
      <c r="C6" s="176" t="str">
        <f>IF(OR($F$2&gt;C4,O4=F2),"",E2)</f>
        <v/>
      </c>
      <c r="D6" s="177"/>
      <c r="E6" s="176" t="str">
        <f>IF(OR($F$2&gt;E4,O4=F2),"",IF($F$2=E4,$E$2,C6+1))</f>
        <v/>
      </c>
      <c r="F6" s="177"/>
      <c r="G6" s="176" t="str">
        <f>IF(OR($F$2&gt;G4,O4=F2),"",IF($F$2=G4,$E$2,E6+1))</f>
        <v/>
      </c>
      <c r="H6" s="177"/>
      <c r="I6" s="176" t="str">
        <f>IF(OR($F$2&gt;I4,O4=F2),"",IF($F$2=I4,$E$2,G6+1))</f>
        <v/>
      </c>
      <c r="J6" s="177"/>
      <c r="K6" s="176" t="str">
        <f>IF(OR($F$2&gt;K4,O4=F2),"",IF($F$2=K4,$E$2,I6+1))</f>
        <v/>
      </c>
      <c r="L6" s="177"/>
      <c r="M6" s="178">
        <f>IF(OR($F$2&gt;M4,O4=F2),"",IF($F$2=M4,$E$2,K6+1))</f>
        <v>45108</v>
      </c>
      <c r="N6" s="179"/>
      <c r="O6" s="171">
        <f>IF($F$2=O4,E2,M6+1)</f>
        <v>45109</v>
      </c>
      <c r="P6" s="172"/>
      <c r="Q6" s="77" t="s">
        <v>61</v>
      </c>
      <c r="T6" s="67"/>
      <c r="U6" s="63" t="s">
        <v>61</v>
      </c>
      <c r="V6" s="63" t="s">
        <v>31</v>
      </c>
      <c r="W6" s="63" t="s">
        <v>32</v>
      </c>
      <c r="X6" s="63" t="s">
        <v>33</v>
      </c>
      <c r="Y6" s="63" t="s">
        <v>34</v>
      </c>
      <c r="Z6" s="63" t="s">
        <v>62</v>
      </c>
      <c r="AA6" s="29" t="s">
        <v>16</v>
      </c>
    </row>
    <row r="7" spans="1:27" s="13" customFormat="1" ht="40" customHeight="1">
      <c r="B7" s="30" t="s">
        <v>30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74"/>
      <c r="Q7" s="78">
        <f>SUM(D7,F7,H7,J7,L7,N7,P7)</f>
        <v>0</v>
      </c>
      <c r="T7" s="30" t="s">
        <v>30</v>
      </c>
      <c r="U7" s="64">
        <f>Q7</f>
        <v>0</v>
      </c>
      <c r="V7" s="64">
        <f>Q12</f>
        <v>0</v>
      </c>
      <c r="W7" s="64">
        <f>Q17</f>
        <v>0</v>
      </c>
      <c r="X7" s="64">
        <f>Q22</f>
        <v>0</v>
      </c>
      <c r="Y7" s="64">
        <f>Q27</f>
        <v>0</v>
      </c>
      <c r="Z7" s="64">
        <f>Q32</f>
        <v>0</v>
      </c>
      <c r="AA7" s="33">
        <f>SUM(U7:Z7)</f>
        <v>0</v>
      </c>
    </row>
    <row r="8" spans="1:27" s="13" customFormat="1" ht="40" customHeight="1">
      <c r="B8" s="34" t="s">
        <v>37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75"/>
      <c r="Q8" s="79">
        <f t="shared" ref="Q8:Q9" si="0">SUM(D8,F8,H8,J8,L8,N8,P8)</f>
        <v>0</v>
      </c>
      <c r="T8" s="34" t="s">
        <v>37</v>
      </c>
      <c r="U8" s="65">
        <f>Q8</f>
        <v>0</v>
      </c>
      <c r="V8" s="65">
        <f>Q13</f>
        <v>0</v>
      </c>
      <c r="W8" s="65">
        <f>Q18</f>
        <v>0</v>
      </c>
      <c r="X8" s="65">
        <f>Q23</f>
        <v>0</v>
      </c>
      <c r="Y8" s="65">
        <f>Q28</f>
        <v>0</v>
      </c>
      <c r="Z8" s="65">
        <f>Q33</f>
        <v>0</v>
      </c>
      <c r="AA8" s="37">
        <f t="shared" ref="AA8:AA10" si="1">SUM(U8:Z8)</f>
        <v>0</v>
      </c>
    </row>
    <row r="9" spans="1:27" s="13" customFormat="1" ht="40" customHeight="1" thickBot="1">
      <c r="B9" s="38" t="s">
        <v>38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76"/>
      <c r="Q9" s="80">
        <f t="shared" si="0"/>
        <v>0</v>
      </c>
      <c r="T9" s="38" t="s">
        <v>38</v>
      </c>
      <c r="U9" s="66">
        <f>Q9</f>
        <v>0</v>
      </c>
      <c r="V9" s="66">
        <f>Q14</f>
        <v>0</v>
      </c>
      <c r="W9" s="66">
        <f>Q19</f>
        <v>0</v>
      </c>
      <c r="X9" s="66">
        <f>Q24</f>
        <v>0</v>
      </c>
      <c r="Y9" s="66">
        <f>Q29</f>
        <v>0</v>
      </c>
      <c r="Z9" s="66">
        <f>Q34</f>
        <v>0</v>
      </c>
      <c r="AA9" s="41">
        <f t="shared" si="1"/>
        <v>0</v>
      </c>
    </row>
    <row r="10" spans="1:27" s="13" customFormat="1" ht="40" customHeight="1" thickTop="1" thickBot="1">
      <c r="B10" s="84" t="s">
        <v>16</v>
      </c>
      <c r="C10" s="191">
        <f>SUM(D7:D9)</f>
        <v>0</v>
      </c>
      <c r="D10" s="192"/>
      <c r="E10" s="191">
        <f t="shared" ref="E10" si="2">SUM(F7:F9)</f>
        <v>0</v>
      </c>
      <c r="F10" s="192"/>
      <c r="G10" s="191">
        <f t="shared" ref="G10" si="3">SUM(H7:H9)</f>
        <v>0</v>
      </c>
      <c r="H10" s="192"/>
      <c r="I10" s="191">
        <f t="shared" ref="I10" si="4">SUM(J7:J9)</f>
        <v>0</v>
      </c>
      <c r="J10" s="192"/>
      <c r="K10" s="191">
        <f t="shared" ref="K10" si="5">SUM(L7:L9)</f>
        <v>0</v>
      </c>
      <c r="L10" s="192"/>
      <c r="M10" s="191">
        <f t="shared" ref="M10" si="6">SUM(N7:N9)</f>
        <v>0</v>
      </c>
      <c r="N10" s="192"/>
      <c r="O10" s="191">
        <f t="shared" ref="O10" si="7">SUM(P7:P9)</f>
        <v>0</v>
      </c>
      <c r="P10" s="193"/>
      <c r="Q10" s="85">
        <f>SUM(Q7:Q9)</f>
        <v>0</v>
      </c>
      <c r="T10" s="68" t="s">
        <v>16</v>
      </c>
      <c r="U10" s="69">
        <f>Q10</f>
        <v>0</v>
      </c>
      <c r="V10" s="69">
        <f>Q15</f>
        <v>0</v>
      </c>
      <c r="W10" s="69">
        <f>Q20</f>
        <v>0</v>
      </c>
      <c r="X10" s="69">
        <f>Q25</f>
        <v>0</v>
      </c>
      <c r="Y10" s="69">
        <f>Q30</f>
        <v>0</v>
      </c>
      <c r="Z10" s="69">
        <f>Q35</f>
        <v>0</v>
      </c>
      <c r="AA10" s="70">
        <f t="shared" si="1"/>
        <v>0</v>
      </c>
    </row>
    <row r="11" spans="1:27" s="13" customFormat="1" ht="40" customHeight="1">
      <c r="B11" s="42"/>
      <c r="C11" s="176">
        <f>O6+1</f>
        <v>45110</v>
      </c>
      <c r="D11" s="177"/>
      <c r="E11" s="176">
        <f>C11+1</f>
        <v>45111</v>
      </c>
      <c r="F11" s="177"/>
      <c r="G11" s="176">
        <f t="shared" ref="G11" si="8">E11+1</f>
        <v>45112</v>
      </c>
      <c r="H11" s="177"/>
      <c r="I11" s="176">
        <f t="shared" ref="I11" si="9">G11+1</f>
        <v>45113</v>
      </c>
      <c r="J11" s="177"/>
      <c r="K11" s="176">
        <f t="shared" ref="K11" si="10">I11+1</f>
        <v>45114</v>
      </c>
      <c r="L11" s="177"/>
      <c r="M11" s="178">
        <f t="shared" ref="M11" si="11">K11+1</f>
        <v>45115</v>
      </c>
      <c r="N11" s="179"/>
      <c r="O11" s="171">
        <f t="shared" ref="O11" si="12">M11+1</f>
        <v>45116</v>
      </c>
      <c r="P11" s="172"/>
      <c r="Q11" s="77" t="s">
        <v>31</v>
      </c>
    </row>
    <row r="12" spans="1:27" s="13" customFormat="1" ht="40" customHeight="1">
      <c r="B12" s="30" t="s">
        <v>30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74"/>
      <c r="Q12" s="78">
        <f>SUM(D12,F12,H12,J12,L12,N12,P12)</f>
        <v>0</v>
      </c>
    </row>
    <row r="13" spans="1:27" s="13" customFormat="1" ht="40" customHeight="1">
      <c r="B13" s="34" t="s">
        <v>37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  <c r="P13" s="75"/>
      <c r="Q13" s="79">
        <f t="shared" ref="Q13:Q14" si="13">SUM(D13,F13,H13,J13,L13,N13,P13)</f>
        <v>0</v>
      </c>
    </row>
    <row r="14" spans="1:27" s="13" customFormat="1" ht="40" customHeight="1" thickBot="1">
      <c r="B14" s="38" t="s">
        <v>38</v>
      </c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76"/>
      <c r="Q14" s="80">
        <f t="shared" si="13"/>
        <v>0</v>
      </c>
    </row>
    <row r="15" spans="1:27" s="13" customFormat="1" ht="40" customHeight="1" thickTop="1" thickBot="1">
      <c r="B15" s="84" t="s">
        <v>16</v>
      </c>
      <c r="C15" s="191">
        <f>SUM(D12:D14)</f>
        <v>0</v>
      </c>
      <c r="D15" s="192"/>
      <c r="E15" s="191">
        <f t="shared" ref="E15" si="14">SUM(F12:F14)</f>
        <v>0</v>
      </c>
      <c r="F15" s="192"/>
      <c r="G15" s="191">
        <f t="shared" ref="G15" si="15">SUM(H12:H14)</f>
        <v>0</v>
      </c>
      <c r="H15" s="192"/>
      <c r="I15" s="191">
        <f t="shared" ref="I15" si="16">SUM(J12:J14)</f>
        <v>0</v>
      </c>
      <c r="J15" s="192"/>
      <c r="K15" s="191">
        <f t="shared" ref="K15" si="17">SUM(L12:L14)</f>
        <v>0</v>
      </c>
      <c r="L15" s="192"/>
      <c r="M15" s="191">
        <f t="shared" ref="M15" si="18">SUM(N12:N14)</f>
        <v>0</v>
      </c>
      <c r="N15" s="192"/>
      <c r="O15" s="191">
        <f t="shared" ref="O15" si="19">SUM(P12:P14)</f>
        <v>0</v>
      </c>
      <c r="P15" s="193"/>
      <c r="Q15" s="85">
        <f>SUM(Q12:Q14)</f>
        <v>0</v>
      </c>
    </row>
    <row r="16" spans="1:27" s="13" customFormat="1" ht="40" customHeight="1">
      <c r="B16" s="42"/>
      <c r="C16" s="176">
        <f>O11+1</f>
        <v>45117</v>
      </c>
      <c r="D16" s="177"/>
      <c r="E16" s="176">
        <f>C16+1</f>
        <v>45118</v>
      </c>
      <c r="F16" s="177"/>
      <c r="G16" s="176">
        <f t="shared" ref="G16" si="20">E16+1</f>
        <v>45119</v>
      </c>
      <c r="H16" s="177"/>
      <c r="I16" s="176">
        <f t="shared" ref="I16" si="21">G16+1</f>
        <v>45120</v>
      </c>
      <c r="J16" s="177"/>
      <c r="K16" s="176">
        <f t="shared" ref="K16" si="22">I16+1</f>
        <v>45121</v>
      </c>
      <c r="L16" s="177"/>
      <c r="M16" s="178">
        <f t="shared" ref="M16" si="23">K16+1</f>
        <v>45122</v>
      </c>
      <c r="N16" s="179"/>
      <c r="O16" s="171">
        <f t="shared" ref="O16" si="24">M16+1</f>
        <v>45123</v>
      </c>
      <c r="P16" s="172"/>
      <c r="Q16" s="77" t="s">
        <v>32</v>
      </c>
    </row>
    <row r="17" spans="1:17" s="13" customFormat="1" ht="40" customHeight="1">
      <c r="B17" s="30" t="s">
        <v>30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74"/>
      <c r="Q17" s="78">
        <f>SUM(D17,F17,H17,J17,L17,N17,P17)</f>
        <v>0</v>
      </c>
    </row>
    <row r="18" spans="1:17" s="13" customFormat="1" ht="40" customHeight="1">
      <c r="B18" s="34" t="s">
        <v>37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75"/>
      <c r="Q18" s="79">
        <f t="shared" ref="Q18:Q19" si="25">SUM(D18,F18,H18,J18,L18,N18,P18)</f>
        <v>0</v>
      </c>
    </row>
    <row r="19" spans="1:17" s="13" customFormat="1" ht="40" customHeight="1" thickBot="1">
      <c r="A19" s="14"/>
      <c r="B19" s="38" t="s">
        <v>38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76"/>
      <c r="Q19" s="80">
        <f t="shared" si="25"/>
        <v>0</v>
      </c>
    </row>
    <row r="20" spans="1:17" s="13" customFormat="1" ht="40" customHeight="1" thickTop="1" thickBot="1">
      <c r="A20" s="14"/>
      <c r="B20" s="84" t="s">
        <v>16</v>
      </c>
      <c r="C20" s="191">
        <f>SUM(D17:D19)</f>
        <v>0</v>
      </c>
      <c r="D20" s="192"/>
      <c r="E20" s="191">
        <f t="shared" ref="E20" si="26">SUM(F17:F19)</f>
        <v>0</v>
      </c>
      <c r="F20" s="192"/>
      <c r="G20" s="191">
        <f t="shared" ref="G20" si="27">SUM(H17:H19)</f>
        <v>0</v>
      </c>
      <c r="H20" s="192"/>
      <c r="I20" s="191">
        <f t="shared" ref="I20" si="28">SUM(J17:J19)</f>
        <v>0</v>
      </c>
      <c r="J20" s="192"/>
      <c r="K20" s="191">
        <f t="shared" ref="K20" si="29">SUM(L17:L19)</f>
        <v>0</v>
      </c>
      <c r="L20" s="192"/>
      <c r="M20" s="191">
        <f t="shared" ref="M20" si="30">SUM(N17:N19)</f>
        <v>0</v>
      </c>
      <c r="N20" s="192"/>
      <c r="O20" s="191">
        <f t="shared" ref="O20" si="31">SUM(P17:P19)</f>
        <v>0</v>
      </c>
      <c r="P20" s="193"/>
      <c r="Q20" s="85">
        <f>SUM(Q17:Q19)</f>
        <v>0</v>
      </c>
    </row>
    <row r="21" spans="1:17" s="13" customFormat="1" ht="40" customHeight="1">
      <c r="B21" s="42"/>
      <c r="C21" s="176">
        <f>O16+1</f>
        <v>45124</v>
      </c>
      <c r="D21" s="177"/>
      <c r="E21" s="176">
        <f>C21+1</f>
        <v>45125</v>
      </c>
      <c r="F21" s="177"/>
      <c r="G21" s="176">
        <f t="shared" ref="G21" si="32">E21+1</f>
        <v>45126</v>
      </c>
      <c r="H21" s="177"/>
      <c r="I21" s="176">
        <f t="shared" ref="I21" si="33">G21+1</f>
        <v>45127</v>
      </c>
      <c r="J21" s="177"/>
      <c r="K21" s="176">
        <f t="shared" ref="K21" si="34">I21+1</f>
        <v>45128</v>
      </c>
      <c r="L21" s="177"/>
      <c r="M21" s="178">
        <f t="shared" ref="M21" si="35">K21+1</f>
        <v>45129</v>
      </c>
      <c r="N21" s="179"/>
      <c r="O21" s="171">
        <f t="shared" ref="O21" si="36">M21+1</f>
        <v>45130</v>
      </c>
      <c r="P21" s="172"/>
      <c r="Q21" s="77" t="s">
        <v>33</v>
      </c>
    </row>
    <row r="22" spans="1:17" s="13" customFormat="1" ht="40" customHeight="1">
      <c r="B22" s="30" t="s">
        <v>30</v>
      </c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74"/>
      <c r="Q22" s="78">
        <f>SUM(D22,F22,H22,J22,L22,N22,P22)</f>
        <v>0</v>
      </c>
    </row>
    <row r="23" spans="1:17" s="13" customFormat="1" ht="40" customHeight="1">
      <c r="B23" s="34" t="s">
        <v>37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75"/>
      <c r="Q23" s="79">
        <f t="shared" ref="Q23:Q24" si="37">SUM(D23,F23,H23,J23,L23,N23,P23)</f>
        <v>0</v>
      </c>
    </row>
    <row r="24" spans="1:17" s="13" customFormat="1" ht="40" customHeight="1" thickBot="1">
      <c r="B24" s="38" t="s">
        <v>38</v>
      </c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76"/>
      <c r="Q24" s="80">
        <f t="shared" si="37"/>
        <v>0</v>
      </c>
    </row>
    <row r="25" spans="1:17" s="13" customFormat="1" ht="40" customHeight="1" thickTop="1" thickBot="1">
      <c r="B25" s="84" t="s">
        <v>16</v>
      </c>
      <c r="C25" s="191">
        <f>SUM(D22:D24)</f>
        <v>0</v>
      </c>
      <c r="D25" s="192"/>
      <c r="E25" s="191">
        <f t="shared" ref="E25" si="38">SUM(F22:F24)</f>
        <v>0</v>
      </c>
      <c r="F25" s="192"/>
      <c r="G25" s="191">
        <f t="shared" ref="G25" si="39">SUM(H22:H24)</f>
        <v>0</v>
      </c>
      <c r="H25" s="192"/>
      <c r="I25" s="191">
        <f t="shared" ref="I25" si="40">SUM(J22:J24)</f>
        <v>0</v>
      </c>
      <c r="J25" s="192"/>
      <c r="K25" s="191">
        <f t="shared" ref="K25" si="41">SUM(L22:L24)</f>
        <v>0</v>
      </c>
      <c r="L25" s="192"/>
      <c r="M25" s="191">
        <f t="shared" ref="M25" si="42">SUM(N22:N24)</f>
        <v>0</v>
      </c>
      <c r="N25" s="192"/>
      <c r="O25" s="191">
        <f t="shared" ref="O25" si="43">SUM(P22:P24)</f>
        <v>0</v>
      </c>
      <c r="P25" s="193"/>
      <c r="Q25" s="85">
        <f>SUM(Q22:Q24)</f>
        <v>0</v>
      </c>
    </row>
    <row r="26" spans="1:17" s="13" customFormat="1" ht="40" customHeight="1">
      <c r="B26" s="42"/>
      <c r="C26" s="176">
        <f>O21+1</f>
        <v>45131</v>
      </c>
      <c r="D26" s="177"/>
      <c r="E26" s="176">
        <f>C26+1</f>
        <v>45132</v>
      </c>
      <c r="F26" s="177"/>
      <c r="G26" s="176">
        <f t="shared" ref="G26" si="44">E26+1</f>
        <v>45133</v>
      </c>
      <c r="H26" s="177"/>
      <c r="I26" s="176">
        <f t="shared" ref="I26" si="45">G26+1</f>
        <v>45134</v>
      </c>
      <c r="J26" s="177"/>
      <c r="K26" s="176">
        <f t="shared" ref="K26" si="46">I26+1</f>
        <v>45135</v>
      </c>
      <c r="L26" s="177"/>
      <c r="M26" s="178">
        <f t="shared" ref="M26" si="47">K26+1</f>
        <v>45136</v>
      </c>
      <c r="N26" s="179"/>
      <c r="O26" s="171">
        <f t="shared" ref="O26" si="48">M26+1</f>
        <v>45137</v>
      </c>
      <c r="P26" s="172"/>
      <c r="Q26" s="77" t="s">
        <v>34</v>
      </c>
    </row>
    <row r="27" spans="1:17" s="13" customFormat="1" ht="40" customHeight="1">
      <c r="B27" s="30" t="s">
        <v>30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74"/>
      <c r="Q27" s="78">
        <f>SUM(D27,F27,H27,J27,L27,N27,P27)</f>
        <v>0</v>
      </c>
    </row>
    <row r="28" spans="1:17" s="13" customFormat="1" ht="40" customHeight="1">
      <c r="B28" s="34" t="s">
        <v>37</v>
      </c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75"/>
      <c r="Q28" s="79">
        <f t="shared" ref="Q28:Q29" si="49">SUM(D28,F28,H28,J28,L28,N28,P28)</f>
        <v>0</v>
      </c>
    </row>
    <row r="29" spans="1:17" s="13" customFormat="1" ht="40" customHeight="1" thickBot="1">
      <c r="B29" s="38" t="s">
        <v>38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76"/>
      <c r="Q29" s="80">
        <f t="shared" si="49"/>
        <v>0</v>
      </c>
    </row>
    <row r="30" spans="1:17" s="13" customFormat="1" ht="40" customHeight="1" thickTop="1" thickBot="1">
      <c r="B30" s="84" t="s">
        <v>16</v>
      </c>
      <c r="C30" s="191">
        <f>SUM(D27:D29)</f>
        <v>0</v>
      </c>
      <c r="D30" s="192"/>
      <c r="E30" s="191">
        <f t="shared" ref="E30" si="50">SUM(F27:F29)</f>
        <v>0</v>
      </c>
      <c r="F30" s="192"/>
      <c r="G30" s="191">
        <f t="shared" ref="G30" si="51">SUM(H27:H29)</f>
        <v>0</v>
      </c>
      <c r="H30" s="192"/>
      <c r="I30" s="191">
        <f t="shared" ref="I30" si="52">SUM(J27:J29)</f>
        <v>0</v>
      </c>
      <c r="J30" s="192"/>
      <c r="K30" s="191">
        <f t="shared" ref="K30" si="53">SUM(L27:L29)</f>
        <v>0</v>
      </c>
      <c r="L30" s="192"/>
      <c r="M30" s="191">
        <f t="shared" ref="M30" si="54">SUM(N27:N29)</f>
        <v>0</v>
      </c>
      <c r="N30" s="192"/>
      <c r="O30" s="191">
        <f t="shared" ref="O30" si="55">SUM(P27:P29)</f>
        <v>0</v>
      </c>
      <c r="P30" s="193"/>
      <c r="Q30" s="85">
        <f>SUM(Q27:Q29)</f>
        <v>0</v>
      </c>
    </row>
    <row r="31" spans="1:17" s="13" customFormat="1" ht="40" customHeight="1">
      <c r="B31" s="42"/>
      <c r="C31" s="176">
        <f>O26+1</f>
        <v>45138</v>
      </c>
      <c r="D31" s="177"/>
      <c r="E31" s="176">
        <f>C31+1</f>
        <v>45139</v>
      </c>
      <c r="F31" s="177"/>
      <c r="G31" s="176">
        <f t="shared" ref="G31" si="56">E31+1</f>
        <v>45140</v>
      </c>
      <c r="H31" s="177"/>
      <c r="I31" s="176">
        <f t="shared" ref="I31" si="57">G31+1</f>
        <v>45141</v>
      </c>
      <c r="J31" s="177"/>
      <c r="K31" s="176">
        <f t="shared" ref="K31" si="58">I31+1</f>
        <v>45142</v>
      </c>
      <c r="L31" s="177"/>
      <c r="M31" s="178">
        <f t="shared" ref="M31" si="59">K31+1</f>
        <v>45143</v>
      </c>
      <c r="N31" s="179"/>
      <c r="O31" s="171">
        <f t="shared" ref="O31" si="60">M31+1</f>
        <v>45144</v>
      </c>
      <c r="P31" s="172"/>
      <c r="Q31" s="77" t="s">
        <v>62</v>
      </c>
    </row>
    <row r="32" spans="1:17" s="13" customFormat="1" ht="40" customHeight="1">
      <c r="B32" s="30" t="s">
        <v>30</v>
      </c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74"/>
      <c r="Q32" s="78">
        <f>SUM(D32,F32,H32,J32,L32,N32,P32)</f>
        <v>0</v>
      </c>
    </row>
    <row r="33" spans="2:17" s="15" customFormat="1" ht="40" customHeight="1">
      <c r="B33" s="34" t="s">
        <v>37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75"/>
      <c r="Q33" s="79">
        <f t="shared" ref="Q33:Q34" si="61">SUM(D33,F33,H33,J33,L33,N33,P33)</f>
        <v>0</v>
      </c>
    </row>
    <row r="34" spans="2:17" ht="40" customHeight="1" thickBot="1">
      <c r="B34" s="38" t="s">
        <v>38</v>
      </c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76"/>
      <c r="Q34" s="80">
        <f t="shared" si="61"/>
        <v>0</v>
      </c>
    </row>
    <row r="35" spans="2:17" ht="40" customHeight="1" thickTop="1" thickBot="1">
      <c r="B35" s="84" t="s">
        <v>16</v>
      </c>
      <c r="C35" s="191">
        <f>SUM(D32:D34)</f>
        <v>0</v>
      </c>
      <c r="D35" s="192"/>
      <c r="E35" s="191">
        <f t="shared" ref="E35" si="62">SUM(F32:F34)</f>
        <v>0</v>
      </c>
      <c r="F35" s="192"/>
      <c r="G35" s="191">
        <f t="shared" ref="G35" si="63">SUM(H32:H34)</f>
        <v>0</v>
      </c>
      <c r="H35" s="192"/>
      <c r="I35" s="191">
        <f t="shared" ref="I35" si="64">SUM(J32:J34)</f>
        <v>0</v>
      </c>
      <c r="J35" s="192"/>
      <c r="K35" s="191">
        <f t="shared" ref="K35" si="65">SUM(L32:L34)</f>
        <v>0</v>
      </c>
      <c r="L35" s="192"/>
      <c r="M35" s="191">
        <f t="shared" ref="M35" si="66">SUM(N32:N34)</f>
        <v>0</v>
      </c>
      <c r="N35" s="192"/>
      <c r="O35" s="191">
        <f t="shared" ref="O35" si="67">SUM(P32:P34)</f>
        <v>0</v>
      </c>
      <c r="P35" s="193"/>
      <c r="Q35" s="85">
        <f>SUM(Q32:Q34)</f>
        <v>0</v>
      </c>
    </row>
    <row r="36" spans="2:17" ht="40" customHeight="1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2:17" ht="40" customHeight="1">
      <c r="B37" s="181" t="s">
        <v>10</v>
      </c>
      <c r="C37" s="181"/>
      <c r="D37" s="181"/>
      <c r="E37" s="44"/>
      <c r="F37" s="181" t="s">
        <v>24</v>
      </c>
      <c r="G37" s="181"/>
      <c r="H37" s="181"/>
      <c r="I37" s="44"/>
      <c r="J37" s="181" t="s">
        <v>63</v>
      </c>
      <c r="K37" s="181"/>
      <c r="L37" s="181"/>
      <c r="M37" s="44"/>
      <c r="N37" s="57" t="s">
        <v>68</v>
      </c>
      <c r="O37" s="45"/>
      <c r="P37" s="45"/>
      <c r="Q37" s="46"/>
    </row>
    <row r="38" spans="2:17" ht="40" customHeight="1" thickBot="1">
      <c r="B38" s="54" t="s">
        <v>67</v>
      </c>
      <c r="C38" s="55"/>
      <c r="D38" s="56" t="s">
        <v>9</v>
      </c>
      <c r="E38" s="44"/>
      <c r="F38" s="183" t="s">
        <v>67</v>
      </c>
      <c r="G38" s="183"/>
      <c r="H38" s="56" t="s">
        <v>9</v>
      </c>
      <c r="I38" s="44"/>
      <c r="J38" s="54" t="s">
        <v>67</v>
      </c>
      <c r="K38" s="55" t="s">
        <v>26</v>
      </c>
      <c r="L38" s="56" t="s">
        <v>9</v>
      </c>
      <c r="M38" s="44"/>
      <c r="N38" s="48"/>
      <c r="O38" s="44"/>
      <c r="P38" s="44"/>
      <c r="Q38" s="49"/>
    </row>
    <row r="39" spans="2:17" ht="40" customHeight="1">
      <c r="B39" s="184">
        <f>設定!B5</f>
        <v>0</v>
      </c>
      <c r="C39" s="184"/>
      <c r="D39" s="59"/>
      <c r="E39" s="44"/>
      <c r="F39" s="194">
        <f>設定!F5</f>
        <v>0</v>
      </c>
      <c r="G39" s="194"/>
      <c r="H39" s="59"/>
      <c r="I39" s="44"/>
      <c r="J39" s="47" t="s">
        <v>30</v>
      </c>
      <c r="K39" s="113"/>
      <c r="L39" s="59">
        <f>SUM(Q7,Q12,Q17,Q22,Q27,Q32)</f>
        <v>0</v>
      </c>
      <c r="M39" s="44"/>
      <c r="N39" s="48"/>
      <c r="O39" s="44"/>
      <c r="P39" s="44"/>
      <c r="Q39" s="49"/>
    </row>
    <row r="40" spans="2:17" ht="40" customHeight="1">
      <c r="B40" s="180">
        <f>設定!B6</f>
        <v>0</v>
      </c>
      <c r="C40" s="180"/>
      <c r="D40" s="60"/>
      <c r="E40" s="44"/>
      <c r="F40" s="189">
        <f>設定!F6</f>
        <v>0</v>
      </c>
      <c r="G40" s="189"/>
      <c r="H40" s="60"/>
      <c r="I40" s="44"/>
      <c r="J40" s="50" t="s">
        <v>37</v>
      </c>
      <c r="K40" s="114"/>
      <c r="L40" s="60">
        <f t="shared" ref="L40:L41" si="68">SUM(Q8,Q13,Q18,Q23,Q28,Q33)</f>
        <v>0</v>
      </c>
      <c r="M40" s="44"/>
      <c r="N40" s="48"/>
      <c r="O40" s="44"/>
      <c r="P40" s="44"/>
      <c r="Q40" s="49"/>
    </row>
    <row r="41" spans="2:17" ht="40" customHeight="1" thickBot="1">
      <c r="B41" s="180">
        <f>設定!B7</f>
        <v>0</v>
      </c>
      <c r="C41" s="180"/>
      <c r="D41" s="61"/>
      <c r="E41" s="44"/>
      <c r="F41" s="189">
        <f>設定!F7</f>
        <v>0</v>
      </c>
      <c r="G41" s="189"/>
      <c r="H41" s="60"/>
      <c r="I41" s="44"/>
      <c r="J41" s="50" t="s">
        <v>38</v>
      </c>
      <c r="K41" s="114"/>
      <c r="L41" s="60">
        <f t="shared" si="68"/>
        <v>0</v>
      </c>
      <c r="M41" s="44"/>
      <c r="N41" s="48"/>
      <c r="O41" s="44"/>
      <c r="P41" s="44"/>
      <c r="Q41" s="49"/>
    </row>
    <row r="42" spans="2:17" ht="40" customHeight="1" thickBot="1">
      <c r="B42" s="180">
        <f>設定!B8</f>
        <v>0</v>
      </c>
      <c r="C42" s="180"/>
      <c r="D42" s="61"/>
      <c r="E42" s="44"/>
      <c r="F42" s="189">
        <f>設定!F8</f>
        <v>0</v>
      </c>
      <c r="G42" s="189"/>
      <c r="H42" s="60"/>
      <c r="I42" s="44"/>
      <c r="J42" s="71" t="s">
        <v>16</v>
      </c>
      <c r="K42" s="115">
        <f>SUM(K39:K41)</f>
        <v>0</v>
      </c>
      <c r="L42" s="72">
        <f>SUM(L39:L41)</f>
        <v>0</v>
      </c>
      <c r="M42" s="44"/>
      <c r="N42" s="48"/>
      <c r="O42" s="44"/>
      <c r="P42" s="44"/>
      <c r="Q42" s="49"/>
    </row>
    <row r="43" spans="2:17" ht="40" customHeight="1" thickBot="1">
      <c r="B43" s="186">
        <f>設定!B9</f>
        <v>0</v>
      </c>
      <c r="C43" s="186"/>
      <c r="D43" s="62"/>
      <c r="E43" s="44"/>
      <c r="F43" s="189">
        <f>設定!F9</f>
        <v>0</v>
      </c>
      <c r="G43" s="189"/>
      <c r="H43" s="60"/>
      <c r="I43" s="44"/>
      <c r="J43" s="44"/>
      <c r="K43" s="44"/>
      <c r="L43" s="44"/>
      <c r="M43" s="44"/>
      <c r="N43" s="48"/>
      <c r="O43" s="44"/>
      <c r="P43" s="44"/>
      <c r="Q43" s="49"/>
    </row>
    <row r="44" spans="2:17" ht="40" customHeight="1" thickBot="1">
      <c r="B44" s="71" t="s">
        <v>16</v>
      </c>
      <c r="C44" s="187">
        <f>SUM(D39:D43)</f>
        <v>0</v>
      </c>
      <c r="D44" s="188"/>
      <c r="E44" s="44"/>
      <c r="F44" s="189">
        <f>設定!F10</f>
        <v>0</v>
      </c>
      <c r="G44" s="189"/>
      <c r="H44" s="59"/>
      <c r="I44" s="44"/>
      <c r="J44" s="58" t="s">
        <v>69</v>
      </c>
      <c r="K44" s="44"/>
      <c r="L44" s="44"/>
      <c r="M44" s="44"/>
      <c r="N44" s="48"/>
      <c r="O44" s="44"/>
      <c r="P44" s="44"/>
      <c r="Q44" s="49"/>
    </row>
    <row r="45" spans="2:17" ht="40" customHeight="1">
      <c r="B45" s="44"/>
      <c r="C45" s="44"/>
      <c r="D45" s="44"/>
      <c r="E45" s="44"/>
      <c r="F45" s="189">
        <f>設定!F11</f>
        <v>0</v>
      </c>
      <c r="G45" s="189"/>
      <c r="H45" s="60"/>
      <c r="I45" s="44"/>
      <c r="J45" s="185">
        <f>C44-(C53+G53)</f>
        <v>0</v>
      </c>
      <c r="K45" s="185"/>
      <c r="L45" s="185"/>
      <c r="M45" s="44"/>
      <c r="N45" s="48"/>
      <c r="O45" s="44"/>
      <c r="P45" s="44"/>
      <c r="Q45" s="49"/>
    </row>
    <row r="46" spans="2:17" ht="40" customHeight="1">
      <c r="B46" s="181" t="s">
        <v>0</v>
      </c>
      <c r="C46" s="181"/>
      <c r="D46" s="181"/>
      <c r="E46" s="44"/>
      <c r="F46" s="189">
        <f>設定!F12</f>
        <v>0</v>
      </c>
      <c r="G46" s="189"/>
      <c r="H46" s="60"/>
      <c r="I46" s="44"/>
      <c r="J46" s="185"/>
      <c r="K46" s="185"/>
      <c r="L46" s="185"/>
      <c r="M46" s="44"/>
      <c r="N46" s="48"/>
      <c r="O46" s="44"/>
      <c r="P46" s="44"/>
      <c r="Q46" s="49"/>
    </row>
    <row r="47" spans="2:17" ht="40" customHeight="1" thickBot="1">
      <c r="B47" s="54" t="s">
        <v>67</v>
      </c>
      <c r="C47" s="55"/>
      <c r="D47" s="56" t="s">
        <v>9</v>
      </c>
      <c r="E47" s="44"/>
      <c r="F47" s="189">
        <f>設定!F13</f>
        <v>0</v>
      </c>
      <c r="G47" s="189"/>
      <c r="H47" s="60"/>
      <c r="I47" s="44"/>
      <c r="J47" s="44"/>
      <c r="K47" s="44"/>
      <c r="L47" s="44"/>
      <c r="M47" s="44"/>
      <c r="N47" s="48"/>
      <c r="O47" s="44"/>
      <c r="P47" s="44"/>
      <c r="Q47" s="49"/>
    </row>
    <row r="48" spans="2:17" ht="40" customHeight="1">
      <c r="B48" s="184">
        <f>設定!D5</f>
        <v>0</v>
      </c>
      <c r="C48" s="184"/>
      <c r="D48" s="61"/>
      <c r="E48" s="44"/>
      <c r="F48" s="189">
        <f>設定!F14</f>
        <v>0</v>
      </c>
      <c r="G48" s="189"/>
      <c r="H48" s="59"/>
      <c r="I48" s="44"/>
      <c r="J48" s="58" t="s">
        <v>70</v>
      </c>
      <c r="K48" s="44"/>
      <c r="L48" s="44"/>
      <c r="M48" s="44"/>
      <c r="N48" s="48"/>
      <c r="O48" s="44"/>
      <c r="P48" s="44"/>
      <c r="Q48" s="49"/>
    </row>
    <row r="49" spans="2:17" ht="40" customHeight="1">
      <c r="B49" s="180">
        <f>設定!D6</f>
        <v>0</v>
      </c>
      <c r="C49" s="180"/>
      <c r="D49" s="61"/>
      <c r="E49" s="44"/>
      <c r="F49" s="189">
        <f>設定!F15</f>
        <v>0</v>
      </c>
      <c r="G49" s="189"/>
      <c r="H49" s="59"/>
      <c r="I49" s="44"/>
      <c r="J49" s="185">
        <f>C44-SUM(C53,G53,L42)</f>
        <v>0</v>
      </c>
      <c r="K49" s="185"/>
      <c r="L49" s="185"/>
      <c r="M49" s="44"/>
      <c r="N49" s="48"/>
      <c r="O49" s="44"/>
      <c r="P49" s="44"/>
      <c r="Q49" s="49"/>
    </row>
    <row r="50" spans="2:17" ht="40" customHeight="1">
      <c r="B50" s="180">
        <f>設定!D7</f>
        <v>0</v>
      </c>
      <c r="C50" s="180"/>
      <c r="D50" s="61"/>
      <c r="E50" s="44"/>
      <c r="F50" s="189">
        <f>設定!F16</f>
        <v>0</v>
      </c>
      <c r="G50" s="189"/>
      <c r="H50" s="59"/>
      <c r="I50" s="44"/>
      <c r="J50" s="185"/>
      <c r="K50" s="185"/>
      <c r="L50" s="185"/>
      <c r="M50" s="44"/>
      <c r="N50" s="48"/>
      <c r="O50" s="44"/>
      <c r="P50" s="44"/>
      <c r="Q50" s="49"/>
    </row>
    <row r="51" spans="2:17" ht="40" customHeight="1">
      <c r="B51" s="180">
        <f>設定!D8</f>
        <v>0</v>
      </c>
      <c r="C51" s="180"/>
      <c r="D51" s="61"/>
      <c r="E51" s="44"/>
      <c r="F51" s="189">
        <f>設定!F17</f>
        <v>0</v>
      </c>
      <c r="G51" s="189"/>
      <c r="H51" s="60"/>
      <c r="I51" s="44"/>
      <c r="J51" s="44"/>
      <c r="K51" s="44"/>
      <c r="L51" s="44"/>
      <c r="M51" s="44"/>
      <c r="N51" s="48"/>
      <c r="O51" s="44"/>
      <c r="P51" s="44"/>
      <c r="Q51" s="49"/>
    </row>
    <row r="52" spans="2:17" ht="40" customHeight="1" thickBot="1">
      <c r="B52" s="186">
        <f>設定!D9</f>
        <v>0</v>
      </c>
      <c r="C52" s="186"/>
      <c r="D52" s="61"/>
      <c r="E52" s="12"/>
      <c r="F52" s="190">
        <f>設定!F18</f>
        <v>0</v>
      </c>
      <c r="G52" s="190"/>
      <c r="H52" s="60"/>
      <c r="I52" s="12"/>
      <c r="J52" s="44"/>
      <c r="K52" s="44"/>
      <c r="L52" s="44"/>
      <c r="M52" s="12"/>
      <c r="N52" s="48"/>
      <c r="O52" s="44"/>
      <c r="P52" s="44"/>
      <c r="Q52" s="49"/>
    </row>
    <row r="53" spans="2:17" ht="40" customHeight="1" thickBot="1">
      <c r="B53" s="71" t="s">
        <v>16</v>
      </c>
      <c r="C53" s="187">
        <f>SUM(D48:D52)</f>
        <v>0</v>
      </c>
      <c r="D53" s="188"/>
      <c r="F53" s="71" t="s">
        <v>16</v>
      </c>
      <c r="G53" s="187">
        <f>SUM(H39:H52)</f>
        <v>0</v>
      </c>
      <c r="H53" s="188"/>
      <c r="J53" s="12"/>
      <c r="K53" s="12"/>
      <c r="L53" s="12"/>
      <c r="N53" s="51"/>
      <c r="O53" s="52"/>
      <c r="P53" s="52"/>
      <c r="Q53" s="53"/>
    </row>
    <row r="54" spans="2:17" ht="30" customHeight="1">
      <c r="B54" s="12"/>
      <c r="C54" s="12"/>
      <c r="D54" s="12"/>
      <c r="F54" s="12"/>
      <c r="G54" s="12"/>
      <c r="H54" s="12"/>
      <c r="N54" s="12"/>
      <c r="O54" s="12"/>
      <c r="P54" s="12"/>
      <c r="Q54" s="12"/>
    </row>
  </sheetData>
  <sheetProtection formatCells="0" formatColumns="0" formatRows="0" insertColumns="0" insertRows="0" insertHyperlinks="0" deleteColumns="0" deleteRows="0" selectLockedCells="1" sort="0" autoFilter="0" pivotTables="0"/>
  <mergeCells count="133">
    <mergeCell ref="B51:C51"/>
    <mergeCell ref="F51:G51"/>
    <mergeCell ref="B52:C52"/>
    <mergeCell ref="F52:G52"/>
    <mergeCell ref="C53:D53"/>
    <mergeCell ref="G53:H53"/>
    <mergeCell ref="F47:G47"/>
    <mergeCell ref="B48:C48"/>
    <mergeCell ref="F48:G48"/>
    <mergeCell ref="B49:C49"/>
    <mergeCell ref="J49:L50"/>
    <mergeCell ref="B50:C50"/>
    <mergeCell ref="B43:C43"/>
    <mergeCell ref="F43:G43"/>
    <mergeCell ref="C44:D44"/>
    <mergeCell ref="F44:G44"/>
    <mergeCell ref="F45:G45"/>
    <mergeCell ref="J45:L46"/>
    <mergeCell ref="B46:D46"/>
    <mergeCell ref="F46:G46"/>
    <mergeCell ref="F49:G49"/>
    <mergeCell ref="F50:G50"/>
    <mergeCell ref="B40:C40"/>
    <mergeCell ref="F40:G40"/>
    <mergeCell ref="B41:C41"/>
    <mergeCell ref="F41:G41"/>
    <mergeCell ref="B42:C42"/>
    <mergeCell ref="F42:G42"/>
    <mergeCell ref="B37:D37"/>
    <mergeCell ref="F37:H37"/>
    <mergeCell ref="J37:L37"/>
    <mergeCell ref="F38:G38"/>
    <mergeCell ref="B39:C39"/>
    <mergeCell ref="F39:G39"/>
    <mergeCell ref="O31:P31"/>
    <mergeCell ref="C35:D35"/>
    <mergeCell ref="E35:F35"/>
    <mergeCell ref="G35:H35"/>
    <mergeCell ref="I35:J35"/>
    <mergeCell ref="K35:L35"/>
    <mergeCell ref="M35:N35"/>
    <mergeCell ref="O35:P35"/>
    <mergeCell ref="C31:D31"/>
    <mergeCell ref="E31:F31"/>
    <mergeCell ref="G31:H31"/>
    <mergeCell ref="I31:J31"/>
    <mergeCell ref="K31:L31"/>
    <mergeCell ref="M31:N31"/>
    <mergeCell ref="O26:P26"/>
    <mergeCell ref="C30:D30"/>
    <mergeCell ref="E30:F30"/>
    <mergeCell ref="G30:H30"/>
    <mergeCell ref="I30:J30"/>
    <mergeCell ref="K30:L30"/>
    <mergeCell ref="M30:N30"/>
    <mergeCell ref="O30:P30"/>
    <mergeCell ref="C26:D26"/>
    <mergeCell ref="E26:F26"/>
    <mergeCell ref="G26:H26"/>
    <mergeCell ref="I26:J26"/>
    <mergeCell ref="K26:L26"/>
    <mergeCell ref="M26:N26"/>
    <mergeCell ref="O21:P21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16:P16"/>
    <mergeCell ref="C20:D20"/>
    <mergeCell ref="E20:F20"/>
    <mergeCell ref="G20:H20"/>
    <mergeCell ref="I20:J20"/>
    <mergeCell ref="K20:L20"/>
    <mergeCell ref="M20:N20"/>
    <mergeCell ref="O20:P20"/>
    <mergeCell ref="C16:D16"/>
    <mergeCell ref="E16:F16"/>
    <mergeCell ref="G16:H16"/>
    <mergeCell ref="I16:J16"/>
    <mergeCell ref="K16:L16"/>
    <mergeCell ref="M16:N16"/>
    <mergeCell ref="O11:P11"/>
    <mergeCell ref="C15:D15"/>
    <mergeCell ref="E15:F15"/>
    <mergeCell ref="G15:H15"/>
    <mergeCell ref="I15:J15"/>
    <mergeCell ref="K15:L15"/>
    <mergeCell ref="M15:N15"/>
    <mergeCell ref="O15:P15"/>
    <mergeCell ref="C11:D11"/>
    <mergeCell ref="E11:F11"/>
    <mergeCell ref="G11:H11"/>
    <mergeCell ref="I11:J11"/>
    <mergeCell ref="K11:L11"/>
    <mergeCell ref="M11:N11"/>
    <mergeCell ref="O6:P6"/>
    <mergeCell ref="C10:D10"/>
    <mergeCell ref="E10:F10"/>
    <mergeCell ref="G10:H10"/>
    <mergeCell ref="I10:J10"/>
    <mergeCell ref="K10:L10"/>
    <mergeCell ref="M10:N10"/>
    <mergeCell ref="O10:P10"/>
    <mergeCell ref="C6:D6"/>
    <mergeCell ref="E6:F6"/>
    <mergeCell ref="G6:H6"/>
    <mergeCell ref="I6:J6"/>
    <mergeCell ref="K6:L6"/>
    <mergeCell ref="M6:N6"/>
    <mergeCell ref="B2:D2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honeticPr fontId="1"/>
  <conditionalFormatting sqref="Q7:Q9">
    <cfRule type="cellIs" dxfId="242" priority="45" operator="equal">
      <formula>0</formula>
    </cfRule>
  </conditionalFormatting>
  <conditionalFormatting sqref="Q12:Q14">
    <cfRule type="cellIs" dxfId="241" priority="44" operator="equal">
      <formula>0</formula>
    </cfRule>
  </conditionalFormatting>
  <conditionalFormatting sqref="Q17:Q19">
    <cfRule type="cellIs" dxfId="240" priority="43" operator="equal">
      <formula>0</formula>
    </cfRule>
  </conditionalFormatting>
  <conditionalFormatting sqref="Q22:Q24">
    <cfRule type="cellIs" dxfId="239" priority="42" operator="equal">
      <formula>0</formula>
    </cfRule>
  </conditionalFormatting>
  <conditionalFormatting sqref="Q27:Q29">
    <cfRule type="cellIs" dxfId="238" priority="41" operator="equal">
      <formula>0</formula>
    </cfRule>
  </conditionalFormatting>
  <conditionalFormatting sqref="Q32:Q34">
    <cfRule type="cellIs" dxfId="237" priority="40" operator="equal">
      <formula>0</formula>
    </cfRule>
  </conditionalFormatting>
  <conditionalFormatting sqref="C11:P11">
    <cfRule type="expression" dxfId="236" priority="37">
      <formula>COUNTIF(祝日,C$11)=1</formula>
    </cfRule>
  </conditionalFormatting>
  <conditionalFormatting sqref="C16:P16">
    <cfRule type="expression" dxfId="235" priority="36">
      <formula>COUNTIF(祝日,C$16)=1</formula>
    </cfRule>
  </conditionalFormatting>
  <conditionalFormatting sqref="C21:P21">
    <cfRule type="expression" dxfId="234" priority="35">
      <formula>COUNTIF(祝日,C$21)=1</formula>
    </cfRule>
  </conditionalFormatting>
  <conditionalFormatting sqref="C26:P26">
    <cfRule type="expression" dxfId="233" priority="34">
      <formula>COUNTIF(祝日,C$26)=1</formula>
    </cfRule>
  </conditionalFormatting>
  <conditionalFormatting sqref="C31:P31">
    <cfRule type="expression" dxfId="232" priority="21">
      <formula>$K$6&lt;&gt;""</formula>
    </cfRule>
    <cfRule type="expression" dxfId="231" priority="33">
      <formula>COUNTIF(祝日,C$31)=1</formula>
    </cfRule>
  </conditionalFormatting>
  <conditionalFormatting sqref="U7:U10">
    <cfRule type="cellIs" dxfId="230" priority="32" operator="equal">
      <formula>0</formula>
    </cfRule>
  </conditionalFormatting>
  <conditionalFormatting sqref="V7:V10">
    <cfRule type="cellIs" dxfId="229" priority="31" operator="equal">
      <formula>0</formula>
    </cfRule>
  </conditionalFormatting>
  <conditionalFormatting sqref="W7:W10">
    <cfRule type="cellIs" dxfId="228" priority="30" operator="equal">
      <formula>0</formula>
    </cfRule>
  </conditionalFormatting>
  <conditionalFormatting sqref="X7:X10">
    <cfRule type="cellIs" dxfId="227" priority="29" operator="equal">
      <formula>0</formula>
    </cfRule>
  </conditionalFormatting>
  <conditionalFormatting sqref="Y7:Y10">
    <cfRule type="cellIs" dxfId="226" priority="28" operator="equal">
      <formula>0</formula>
    </cfRule>
  </conditionalFormatting>
  <conditionalFormatting sqref="Z7:Z10">
    <cfRule type="cellIs" dxfId="225" priority="27" operator="equal">
      <formula>0</formula>
    </cfRule>
  </conditionalFormatting>
  <conditionalFormatting sqref="AA7:AA10">
    <cfRule type="cellIs" dxfId="224" priority="26" operator="equal">
      <formula>0</formula>
    </cfRule>
  </conditionalFormatting>
  <conditionalFormatting sqref="I26:P26 C31:P31">
    <cfRule type="expression" dxfId="223" priority="24">
      <formula>$C$6&lt;&gt;""</formula>
    </cfRule>
  </conditionalFormatting>
  <conditionalFormatting sqref="E31:P31">
    <cfRule type="expression" dxfId="222" priority="23">
      <formula>$M$6&lt;&gt;""</formula>
    </cfRule>
  </conditionalFormatting>
  <conditionalFormatting sqref="G31:P31">
    <cfRule type="expression" dxfId="221" priority="22">
      <formula>$O$6&lt;&gt;""</formula>
    </cfRule>
  </conditionalFormatting>
  <conditionalFormatting sqref="C31:P31 O26:P26">
    <cfRule type="expression" dxfId="220" priority="20">
      <formula>$I$6&lt;&gt;""</formula>
    </cfRule>
  </conditionalFormatting>
  <conditionalFormatting sqref="M26:P26 C31:P31">
    <cfRule type="expression" dxfId="219" priority="19">
      <formula>$G$6&lt;&gt;""</formula>
    </cfRule>
  </conditionalFormatting>
  <conditionalFormatting sqref="C31:P31 K26:P26">
    <cfRule type="expression" dxfId="218" priority="18">
      <formula>$E$6&lt;&gt;""</formula>
    </cfRule>
  </conditionalFormatting>
  <conditionalFormatting sqref="C6:P6">
    <cfRule type="expression" dxfId="217" priority="17">
      <formula>COUNTIF(祝日,C$6)=1</formula>
    </cfRule>
  </conditionalFormatting>
  <conditionalFormatting sqref="Q10">
    <cfRule type="cellIs" dxfId="216" priority="16" operator="equal">
      <formula>0</formula>
    </cfRule>
  </conditionalFormatting>
  <conditionalFormatting sqref="C10:P10">
    <cfRule type="cellIs" dxfId="215" priority="15" operator="equal">
      <formula>0</formula>
    </cfRule>
  </conditionalFormatting>
  <conditionalFormatting sqref="Q15">
    <cfRule type="cellIs" dxfId="214" priority="14" operator="equal">
      <formula>0</formula>
    </cfRule>
  </conditionalFormatting>
  <conditionalFormatting sqref="C15:P15">
    <cfRule type="cellIs" dxfId="213" priority="13" operator="equal">
      <formula>0</formula>
    </cfRule>
  </conditionalFormatting>
  <conditionalFormatting sqref="Q20">
    <cfRule type="cellIs" dxfId="212" priority="12" operator="equal">
      <formula>0</formula>
    </cfRule>
  </conditionalFormatting>
  <conditionalFormatting sqref="C20:P20">
    <cfRule type="cellIs" dxfId="211" priority="11" operator="equal">
      <formula>0</formula>
    </cfRule>
  </conditionalFormatting>
  <conditionalFormatting sqref="Q25">
    <cfRule type="cellIs" dxfId="210" priority="10" operator="equal">
      <formula>0</formula>
    </cfRule>
  </conditionalFormatting>
  <conditionalFormatting sqref="C25:P25">
    <cfRule type="cellIs" dxfId="209" priority="9" operator="equal">
      <formula>0</formula>
    </cfRule>
  </conditionalFormatting>
  <conditionalFormatting sqref="Q30">
    <cfRule type="cellIs" dxfId="208" priority="8" operator="equal">
      <formula>0</formula>
    </cfRule>
  </conditionalFormatting>
  <conditionalFormatting sqref="C30:P30">
    <cfRule type="cellIs" dxfId="207" priority="7" operator="equal">
      <formula>0</formula>
    </cfRule>
  </conditionalFormatting>
  <conditionalFormatting sqref="Q35">
    <cfRule type="cellIs" dxfId="206" priority="6" operator="equal">
      <formula>0</formula>
    </cfRule>
  </conditionalFormatting>
  <conditionalFormatting sqref="C35:P35">
    <cfRule type="cellIs" dxfId="205" priority="5" operator="equal">
      <formula>0</formula>
    </cfRule>
  </conditionalFormatting>
  <conditionalFormatting sqref="C44:D44 C53:D53 G53:H53 K42:L42 J45:L46 J49:L50">
    <cfRule type="cellIs" dxfId="204" priority="2" operator="equal">
      <formula>0</formula>
    </cfRule>
  </conditionalFormatting>
  <conditionalFormatting sqref="L39:L41">
    <cfRule type="cellIs" dxfId="203" priority="1" operator="equal">
      <formula>0</formula>
    </cfRule>
  </conditionalFormatting>
  <pageMargins left="0" right="0" top="0" bottom="0" header="0.31496062992125984" footer="0.31496062992125984"/>
  <pageSetup paperSize="9" scale="3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ガイド</vt:lpstr>
      <vt:lpstr>サンプル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収支表</vt:lpstr>
      <vt:lpstr>設定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サンプル!Print_Area</vt:lpstr>
      <vt:lpstr>収支表!Print_Area</vt:lpstr>
      <vt:lpstr>祝日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Akai Arita</cp:lastModifiedBy>
  <cp:lastPrinted>2022-02-25T05:06:15Z</cp:lastPrinted>
  <dcterms:created xsi:type="dcterms:W3CDTF">2015-06-05T18:19:34Z</dcterms:created>
  <dcterms:modified xsi:type="dcterms:W3CDTF">2022-10-10T07:02:28Z</dcterms:modified>
  <cp:category/>
</cp:coreProperties>
</file>