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5.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8.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9.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0.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11.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12.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13.xml" ContentType="application/vnd.openxmlformats-officedocument.drawing+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14.xml" ContentType="application/vnd.openxmlformats-officedocument.drawing+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codeName="ThisWorkbook" defaultThemeVersion="166925"/>
  <mc:AlternateContent xmlns:mc="http://schemas.openxmlformats.org/markup-compatibility/2006">
    <mc:Choice Requires="x15">
      <x15ac:absPath xmlns:x15ac="http://schemas.microsoft.com/office/spreadsheetml/2010/11/ac" url="/Users/arita/Desktop/2026エクセル家計簿/2027eng/"/>
    </mc:Choice>
  </mc:AlternateContent>
  <xr:revisionPtr revIDLastSave="0" documentId="13_ncr:1_{B8AA2764-0D02-8F4E-B842-0FCD219C928B}" xr6:coauthVersionLast="47" xr6:coauthVersionMax="47" xr10:uidLastSave="{00000000-0000-0000-0000-000000000000}"/>
  <bookViews>
    <workbookView xWindow="0" yWindow="0" windowWidth="28800" windowHeight="18000" xr2:uid="{6D4A6B46-F8B9-4D7D-BA67-70E44FFE0845}"/>
  </bookViews>
  <sheets>
    <sheet name="Guide" sheetId="86" r:id="rId1"/>
    <sheet name="Sample" sheetId="114" r:id="rId2"/>
    <sheet name="Setting" sheetId="5" r:id="rId3"/>
    <sheet name="1" sheetId="101" r:id="rId4"/>
    <sheet name="2" sheetId="102" r:id="rId5"/>
    <sheet name="3" sheetId="103" r:id="rId6"/>
    <sheet name="4" sheetId="104" r:id="rId7"/>
    <sheet name="5" sheetId="105" r:id="rId8"/>
    <sheet name="6" sheetId="106" r:id="rId9"/>
    <sheet name="7" sheetId="107" r:id="rId10"/>
    <sheet name="8" sheetId="108" r:id="rId11"/>
    <sheet name="9" sheetId="109" r:id="rId12"/>
    <sheet name="10" sheetId="110" r:id="rId13"/>
    <sheet name="11" sheetId="111" r:id="rId14"/>
    <sheet name="12" sheetId="112" r:id="rId15"/>
    <sheet name="Special" sheetId="49" r:id="rId16"/>
    <sheet name="Annual" sheetId="21" r:id="rId17"/>
  </sheets>
  <definedNames>
    <definedName name="_xlnm._FilterDatabase" localSheetId="3" hidden="1">'1'!$B$54:$Q$126</definedName>
    <definedName name="_xlnm._FilterDatabase" localSheetId="12" hidden="1">'10'!$B$54:$Q$126</definedName>
    <definedName name="_xlnm._FilterDatabase" localSheetId="13" hidden="1">'11'!$B$54:$Q$126</definedName>
    <definedName name="_xlnm._FilterDatabase" localSheetId="14" hidden="1">'12'!$B$54:$Q$126</definedName>
    <definedName name="_xlnm._FilterDatabase" localSheetId="4" hidden="1">'2'!$B$54:$Q$126</definedName>
    <definedName name="_xlnm._FilterDatabase" localSheetId="5" hidden="1">'3'!$B$54:$Q$126</definedName>
    <definedName name="_xlnm._FilterDatabase" localSheetId="6" hidden="1">'4'!$B$54:$Q$126</definedName>
    <definedName name="_xlnm._FilterDatabase" localSheetId="7" hidden="1">'5'!$B$54:$Q$126</definedName>
    <definedName name="_xlnm._FilterDatabase" localSheetId="8" hidden="1">'6'!$B$54:$Q$126</definedName>
    <definedName name="_xlnm._FilterDatabase" localSheetId="9" hidden="1">'7'!$B$54:$Q$126</definedName>
    <definedName name="_xlnm._FilterDatabase" localSheetId="10" hidden="1">'8'!$B$54:$Q$126</definedName>
    <definedName name="_xlnm._FilterDatabase" localSheetId="11" hidden="1">'9'!$B$54:$Q$126</definedName>
    <definedName name="_xlnm._FilterDatabase" localSheetId="16" hidden="1">Annual!$B$3:$P$63</definedName>
    <definedName name="_xlnm._FilterDatabase" localSheetId="1" hidden="1">Sample!$B$54:$Q$126</definedName>
    <definedName name="_xlnm._FilterDatabase" localSheetId="15" hidden="1">Special!#REF!</definedName>
    <definedName name="_xlnm.Print_Area" localSheetId="3">'1'!$B$2:$K$49</definedName>
    <definedName name="_xlnm.Print_Area" localSheetId="12">'10'!$B$2:$K$49</definedName>
    <definedName name="_xlnm.Print_Area" localSheetId="13">'11'!$B$2:$K$49</definedName>
    <definedName name="_xlnm.Print_Area" localSheetId="14">'12'!$B$2:$K$49</definedName>
    <definedName name="_xlnm.Print_Area" localSheetId="4">'2'!$B$2:$K$49</definedName>
    <definedName name="_xlnm.Print_Area" localSheetId="5">'3'!$B$2:$K$49</definedName>
    <definedName name="_xlnm.Print_Area" localSheetId="6">'4'!$B$2:$K$49</definedName>
    <definedName name="_xlnm.Print_Area" localSheetId="7">'5'!$B$2:$K$49</definedName>
    <definedName name="_xlnm.Print_Area" localSheetId="8">'6'!$B$2:$K$49</definedName>
    <definedName name="_xlnm.Print_Area" localSheetId="9">'7'!$B$2:$K$49</definedName>
    <definedName name="_xlnm.Print_Area" localSheetId="10">'8'!$B$2:$K$49</definedName>
    <definedName name="_xlnm.Print_Area" localSheetId="11">'9'!$B$2:$K$49</definedName>
    <definedName name="_xlnm.Print_Area" localSheetId="16">Annual!$B$1:$P$63</definedName>
    <definedName name="_xlnm.Print_Area" localSheetId="1">Sample!$B$2:$K$49</definedName>
    <definedName name="_xlnm.Print_Area" localSheetId="15">Special!$B$1:$P$77</definedName>
    <definedName name="祝日">Setting!$L$5:$L$24</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2" l="1"/>
  <c r="C51" i="112"/>
  <c r="E51" i="111"/>
  <c r="C51" i="111"/>
  <c r="E51" i="110"/>
  <c r="C51" i="110"/>
  <c r="E51" i="109"/>
  <c r="C51" i="109"/>
  <c r="E51" i="108"/>
  <c r="C51" i="108"/>
  <c r="E51" i="107"/>
  <c r="C51" i="107"/>
  <c r="E51" i="106"/>
  <c r="C51" i="106"/>
  <c r="E51" i="105"/>
  <c r="C51" i="105"/>
  <c r="E51" i="104"/>
  <c r="C51" i="104"/>
  <c r="E51" i="103"/>
  <c r="C51" i="103"/>
  <c r="E51" i="102"/>
  <c r="C51" i="102"/>
  <c r="E51" i="101"/>
  <c r="C51" i="101"/>
  <c r="E51" i="114"/>
  <c r="C51" i="114"/>
  <c r="D29" i="114"/>
  <c r="D28" i="114"/>
  <c r="D27" i="114"/>
  <c r="D26" i="114"/>
  <c r="D25" i="114"/>
  <c r="D23" i="114"/>
  <c r="D22" i="114"/>
  <c r="D21" i="114"/>
  <c r="N34" i="86" l="1"/>
  <c r="M34" i="86"/>
  <c r="K34" i="86"/>
  <c r="J34" i="86"/>
  <c r="H34" i="86"/>
  <c r="G34" i="86"/>
  <c r="E34" i="86"/>
  <c r="D34" i="86"/>
  <c r="O29" i="86" s="1"/>
  <c r="P29" i="86"/>
  <c r="C4" i="21"/>
  <c r="D4" i="21"/>
  <c r="E4" i="21"/>
  <c r="F4" i="21"/>
  <c r="G4" i="21"/>
  <c r="H4" i="21"/>
  <c r="H14" i="21" s="1"/>
  <c r="I4" i="21"/>
  <c r="J4" i="21"/>
  <c r="J14" i="21" s="1"/>
  <c r="K4" i="21"/>
  <c r="L4" i="21"/>
  <c r="M4" i="21"/>
  <c r="N4" i="21"/>
  <c r="O4" i="21"/>
  <c r="P4" i="21"/>
  <c r="C5" i="21"/>
  <c r="D5" i="21"/>
  <c r="P5" i="21" s="1"/>
  <c r="E5" i="21"/>
  <c r="F5" i="21"/>
  <c r="G5" i="21"/>
  <c r="H5" i="21"/>
  <c r="I5" i="21"/>
  <c r="J5" i="21"/>
  <c r="K5" i="21"/>
  <c r="L5" i="21"/>
  <c r="L14" i="21" s="1"/>
  <c r="M5" i="21"/>
  <c r="N5" i="21"/>
  <c r="O5" i="21"/>
  <c r="C6" i="21"/>
  <c r="D6" i="21"/>
  <c r="P6" i="21" s="1"/>
  <c r="E6" i="21"/>
  <c r="F6" i="21"/>
  <c r="F14" i="21" s="1"/>
  <c r="G6" i="21"/>
  <c r="H6" i="21"/>
  <c r="I6" i="21"/>
  <c r="J6" i="21"/>
  <c r="K6" i="21"/>
  <c r="L6" i="21"/>
  <c r="M6" i="21"/>
  <c r="N6" i="21"/>
  <c r="N14" i="21" s="1"/>
  <c r="O6" i="21"/>
  <c r="C7" i="21"/>
  <c r="D7" i="21"/>
  <c r="E7" i="21"/>
  <c r="F7" i="21"/>
  <c r="G7" i="21"/>
  <c r="H7" i="21"/>
  <c r="I7" i="21"/>
  <c r="J7" i="21"/>
  <c r="K7" i="21"/>
  <c r="L7" i="21"/>
  <c r="M7" i="21"/>
  <c r="N7" i="21"/>
  <c r="O7" i="21"/>
  <c r="P7" i="21"/>
  <c r="C8" i="21"/>
  <c r="D8" i="21"/>
  <c r="E8" i="21"/>
  <c r="F8" i="21"/>
  <c r="G8" i="21"/>
  <c r="H8" i="21"/>
  <c r="I8" i="21"/>
  <c r="J8" i="21"/>
  <c r="P8" i="21" s="1"/>
  <c r="K8" i="21"/>
  <c r="L8" i="21"/>
  <c r="M8" i="21"/>
  <c r="N8" i="21"/>
  <c r="O8" i="21"/>
  <c r="C9" i="21"/>
  <c r="D9" i="21"/>
  <c r="P9" i="21" s="1"/>
  <c r="E9" i="21"/>
  <c r="F9" i="21"/>
  <c r="G9" i="21"/>
  <c r="H9" i="21"/>
  <c r="I9" i="21"/>
  <c r="J9" i="21"/>
  <c r="K9" i="21"/>
  <c r="L9" i="21"/>
  <c r="M9" i="21"/>
  <c r="N9" i="21"/>
  <c r="O9" i="21"/>
  <c r="C10" i="21"/>
  <c r="D10" i="21"/>
  <c r="P10" i="21" s="1"/>
  <c r="E10" i="21"/>
  <c r="F10" i="21"/>
  <c r="G10" i="21"/>
  <c r="H10" i="21"/>
  <c r="I10" i="21"/>
  <c r="J10" i="21"/>
  <c r="K10" i="21"/>
  <c r="L10" i="21"/>
  <c r="M10" i="21"/>
  <c r="N10" i="21"/>
  <c r="O10" i="21"/>
  <c r="C11" i="21"/>
  <c r="D11" i="21"/>
  <c r="E11" i="21"/>
  <c r="F11" i="21"/>
  <c r="G11" i="21"/>
  <c r="H11" i="21"/>
  <c r="I11" i="21"/>
  <c r="J11" i="21"/>
  <c r="K11" i="21"/>
  <c r="L11" i="21"/>
  <c r="M11" i="21"/>
  <c r="N11" i="21"/>
  <c r="O11" i="21"/>
  <c r="P11" i="21"/>
  <c r="C12" i="21"/>
  <c r="D12" i="21"/>
  <c r="E12" i="21"/>
  <c r="F12" i="21"/>
  <c r="G12" i="21"/>
  <c r="H12" i="21"/>
  <c r="I12" i="21"/>
  <c r="J12" i="21"/>
  <c r="P12" i="21" s="1"/>
  <c r="K12" i="21"/>
  <c r="L12" i="21"/>
  <c r="M12" i="21"/>
  <c r="N12" i="21"/>
  <c r="O12" i="21"/>
  <c r="C13" i="21"/>
  <c r="D13" i="21"/>
  <c r="P13" i="21" s="1"/>
  <c r="E13" i="21"/>
  <c r="F13" i="21"/>
  <c r="G13" i="21"/>
  <c r="H13" i="21"/>
  <c r="I13" i="21"/>
  <c r="J13" i="21"/>
  <c r="K13" i="21"/>
  <c r="L13" i="21"/>
  <c r="M13" i="21"/>
  <c r="N13" i="21"/>
  <c r="O13" i="21"/>
  <c r="E14" i="21"/>
  <c r="G14" i="21"/>
  <c r="I14" i="21"/>
  <c r="K14" i="21"/>
  <c r="M14" i="21"/>
  <c r="O14" i="21"/>
  <c r="C15" i="21"/>
  <c r="D15" i="21"/>
  <c r="E15" i="21"/>
  <c r="P15" i="21" s="1"/>
  <c r="F15" i="21"/>
  <c r="G15" i="21"/>
  <c r="G25" i="21" s="1"/>
  <c r="H15" i="21"/>
  <c r="I15" i="21"/>
  <c r="I25" i="21" s="1"/>
  <c r="J15" i="21"/>
  <c r="K15" i="21"/>
  <c r="L15" i="21"/>
  <c r="M15" i="21"/>
  <c r="N15" i="21"/>
  <c r="O15" i="21"/>
  <c r="O25" i="21" s="1"/>
  <c r="C16" i="21"/>
  <c r="D16" i="21"/>
  <c r="E16" i="21"/>
  <c r="P16" i="21" s="1"/>
  <c r="F16" i="21"/>
  <c r="G16" i="21"/>
  <c r="H16" i="21"/>
  <c r="I16" i="21"/>
  <c r="J16" i="21"/>
  <c r="K16" i="21"/>
  <c r="K25" i="21" s="1"/>
  <c r="L16" i="21"/>
  <c r="M16" i="21"/>
  <c r="N16" i="21"/>
  <c r="O16" i="21"/>
  <c r="C17" i="21"/>
  <c r="D17" i="21"/>
  <c r="E17" i="21"/>
  <c r="P17" i="21" s="1"/>
  <c r="F17" i="21"/>
  <c r="G17" i="21"/>
  <c r="H17" i="21"/>
  <c r="I17" i="21"/>
  <c r="J17" i="21"/>
  <c r="K17" i="21"/>
  <c r="L17" i="21"/>
  <c r="M17" i="21"/>
  <c r="M25" i="21" s="1"/>
  <c r="N17" i="21"/>
  <c r="O17" i="21"/>
  <c r="C18" i="21"/>
  <c r="D18" i="21"/>
  <c r="P18" i="21" s="1"/>
  <c r="E18" i="21"/>
  <c r="F18" i="21"/>
  <c r="G18" i="21"/>
  <c r="H18" i="21"/>
  <c r="I18" i="21"/>
  <c r="J18" i="21"/>
  <c r="K18" i="21"/>
  <c r="L18" i="21"/>
  <c r="M18" i="21"/>
  <c r="N18" i="21"/>
  <c r="O18" i="21"/>
  <c r="C19" i="21"/>
  <c r="D19" i="21"/>
  <c r="E19" i="21"/>
  <c r="F19" i="21"/>
  <c r="G19" i="21"/>
  <c r="P19" i="21" s="1"/>
  <c r="H19" i="21"/>
  <c r="I19" i="21"/>
  <c r="J19" i="21"/>
  <c r="K19" i="21"/>
  <c r="L19" i="21"/>
  <c r="M19" i="21"/>
  <c r="N19" i="21"/>
  <c r="O19" i="21"/>
  <c r="C20" i="21"/>
  <c r="D20" i="21"/>
  <c r="E20" i="21"/>
  <c r="F20" i="21"/>
  <c r="G20" i="21"/>
  <c r="H20" i="21"/>
  <c r="I20" i="21"/>
  <c r="P20" i="21" s="1"/>
  <c r="J20" i="21"/>
  <c r="K20" i="21"/>
  <c r="L20" i="21"/>
  <c r="M20" i="21"/>
  <c r="N20" i="21"/>
  <c r="O20" i="21"/>
  <c r="C21" i="21"/>
  <c r="D21" i="21"/>
  <c r="E21" i="21"/>
  <c r="P21" i="21" s="1"/>
  <c r="F21" i="21"/>
  <c r="G21" i="21"/>
  <c r="H21" i="21"/>
  <c r="I21" i="21"/>
  <c r="J21" i="21"/>
  <c r="K21" i="21"/>
  <c r="L21" i="21"/>
  <c r="M21" i="21"/>
  <c r="N21" i="21"/>
  <c r="O21" i="21"/>
  <c r="C22" i="21"/>
  <c r="D22" i="21"/>
  <c r="E22" i="21"/>
  <c r="P22" i="21" s="1"/>
  <c r="F22" i="21"/>
  <c r="G22" i="21"/>
  <c r="H22" i="21"/>
  <c r="I22" i="21"/>
  <c r="J22" i="21"/>
  <c r="K22" i="21"/>
  <c r="L22" i="21"/>
  <c r="M22" i="21"/>
  <c r="N22" i="21"/>
  <c r="O22" i="21"/>
  <c r="C23" i="21"/>
  <c r="D23" i="21"/>
  <c r="E23" i="21"/>
  <c r="F23" i="21"/>
  <c r="G23" i="21"/>
  <c r="P23" i="21" s="1"/>
  <c r="H23" i="21"/>
  <c r="I23" i="21"/>
  <c r="J23" i="21"/>
  <c r="K23" i="21"/>
  <c r="L23" i="21"/>
  <c r="M23" i="21"/>
  <c r="N23" i="21"/>
  <c r="O23" i="21"/>
  <c r="C24" i="21"/>
  <c r="D24" i="21"/>
  <c r="E24" i="21"/>
  <c r="F24" i="21"/>
  <c r="G24" i="21"/>
  <c r="H24" i="21"/>
  <c r="I24" i="21"/>
  <c r="P24" i="21" s="1"/>
  <c r="J24" i="21"/>
  <c r="K24" i="21"/>
  <c r="L24" i="21"/>
  <c r="M24" i="21"/>
  <c r="N24" i="21"/>
  <c r="O24" i="21"/>
  <c r="D25" i="21"/>
  <c r="F25" i="21"/>
  <c r="H25" i="21"/>
  <c r="J25" i="21"/>
  <c r="L25" i="21"/>
  <c r="N25" i="21"/>
  <c r="C26" i="21"/>
  <c r="D26" i="21"/>
  <c r="E26" i="21"/>
  <c r="F26" i="21"/>
  <c r="F36" i="21" s="1"/>
  <c r="G26" i="21"/>
  <c r="H26" i="21"/>
  <c r="H36" i="21" s="1"/>
  <c r="I26" i="21"/>
  <c r="J26" i="21"/>
  <c r="K26" i="21"/>
  <c r="L26" i="21"/>
  <c r="M26" i="21"/>
  <c r="N26" i="21"/>
  <c r="N36" i="21" s="1"/>
  <c r="O26" i="21"/>
  <c r="P26" i="21" s="1"/>
  <c r="C27" i="21"/>
  <c r="D27" i="21"/>
  <c r="E27" i="21"/>
  <c r="F27" i="21"/>
  <c r="G27" i="21"/>
  <c r="H27" i="21"/>
  <c r="I27" i="21"/>
  <c r="J27" i="21"/>
  <c r="P27" i="21" s="1"/>
  <c r="K27" i="21"/>
  <c r="L27" i="21"/>
  <c r="M27" i="21"/>
  <c r="N27" i="21"/>
  <c r="O27" i="21"/>
  <c r="C28" i="21"/>
  <c r="D28" i="21"/>
  <c r="P28" i="21" s="1"/>
  <c r="E28" i="21"/>
  <c r="F28" i="21"/>
  <c r="G28" i="21"/>
  <c r="H28" i="21"/>
  <c r="I28" i="21"/>
  <c r="J28" i="21"/>
  <c r="K28" i="21"/>
  <c r="L28" i="21"/>
  <c r="L36" i="21" s="1"/>
  <c r="M28" i="21"/>
  <c r="N28" i="21"/>
  <c r="O28" i="21"/>
  <c r="C29" i="21"/>
  <c r="D29" i="21"/>
  <c r="P29" i="21" s="1"/>
  <c r="E29" i="21"/>
  <c r="F29" i="21"/>
  <c r="G29" i="21"/>
  <c r="H29" i="21"/>
  <c r="I29" i="21"/>
  <c r="J29" i="21"/>
  <c r="K29" i="21"/>
  <c r="L29" i="21"/>
  <c r="M29" i="21"/>
  <c r="N29" i="21"/>
  <c r="O29" i="21"/>
  <c r="C30" i="21"/>
  <c r="D30" i="21"/>
  <c r="E30" i="21"/>
  <c r="F30" i="21"/>
  <c r="G30" i="21"/>
  <c r="H30" i="21"/>
  <c r="I30" i="21"/>
  <c r="J30" i="21"/>
  <c r="K30" i="21"/>
  <c r="L30" i="21"/>
  <c r="M30" i="21"/>
  <c r="N30" i="21"/>
  <c r="O30" i="21"/>
  <c r="P30" i="21"/>
  <c r="C31" i="21"/>
  <c r="D31" i="21"/>
  <c r="E31" i="21"/>
  <c r="F31" i="21"/>
  <c r="G31" i="21"/>
  <c r="H31" i="21"/>
  <c r="I31" i="21"/>
  <c r="J31" i="21"/>
  <c r="P31" i="21" s="1"/>
  <c r="K31" i="21"/>
  <c r="L31" i="21"/>
  <c r="M31" i="21"/>
  <c r="N31" i="21"/>
  <c r="O31" i="21"/>
  <c r="C32" i="21"/>
  <c r="D32" i="21"/>
  <c r="P32" i="21" s="1"/>
  <c r="E32" i="21"/>
  <c r="F32" i="21"/>
  <c r="G32" i="21"/>
  <c r="H32" i="21"/>
  <c r="I32" i="21"/>
  <c r="J32" i="21"/>
  <c r="K32" i="21"/>
  <c r="L32" i="21"/>
  <c r="M32" i="21"/>
  <c r="N32" i="21"/>
  <c r="O32" i="21"/>
  <c r="C33" i="21"/>
  <c r="D33" i="21"/>
  <c r="P33" i="21" s="1"/>
  <c r="E33" i="21"/>
  <c r="F33" i="21"/>
  <c r="G33" i="21"/>
  <c r="H33" i="21"/>
  <c r="I33" i="21"/>
  <c r="J33" i="21"/>
  <c r="K33" i="21"/>
  <c r="L33" i="21"/>
  <c r="M33" i="21"/>
  <c r="N33" i="21"/>
  <c r="O33" i="21"/>
  <c r="C34" i="21"/>
  <c r="D34" i="21"/>
  <c r="E34" i="21"/>
  <c r="F34" i="21"/>
  <c r="G34" i="21"/>
  <c r="H34" i="21"/>
  <c r="I34" i="21"/>
  <c r="J34" i="21"/>
  <c r="K34" i="21"/>
  <c r="L34" i="21"/>
  <c r="M34" i="21"/>
  <c r="N34" i="21"/>
  <c r="O34" i="21"/>
  <c r="P34" i="21"/>
  <c r="C35" i="21"/>
  <c r="D35" i="21"/>
  <c r="E35" i="21"/>
  <c r="F35" i="21"/>
  <c r="G35" i="21"/>
  <c r="H35" i="21"/>
  <c r="I35" i="21"/>
  <c r="J35" i="21"/>
  <c r="P35" i="21" s="1"/>
  <c r="K35" i="21"/>
  <c r="L35" i="21"/>
  <c r="M35" i="21"/>
  <c r="N35" i="21"/>
  <c r="O35" i="21"/>
  <c r="E36" i="21"/>
  <c r="G36" i="21"/>
  <c r="I36" i="21"/>
  <c r="K36" i="21"/>
  <c r="M36" i="21"/>
  <c r="D37" i="21"/>
  <c r="E37" i="21"/>
  <c r="F37" i="21"/>
  <c r="G37" i="21"/>
  <c r="H37" i="21"/>
  <c r="I37" i="21"/>
  <c r="J37" i="21"/>
  <c r="K37" i="21"/>
  <c r="L37" i="21"/>
  <c r="M37" i="21"/>
  <c r="N37" i="21"/>
  <c r="O37" i="21"/>
  <c r="P37" i="21"/>
  <c r="C38" i="21"/>
  <c r="D38" i="21"/>
  <c r="E38" i="21"/>
  <c r="F38" i="21"/>
  <c r="G38" i="21"/>
  <c r="H38" i="21"/>
  <c r="H48" i="21" s="1"/>
  <c r="I38" i="21"/>
  <c r="J38" i="21"/>
  <c r="P38" i="21" s="1"/>
  <c r="K38" i="21"/>
  <c r="L38" i="21"/>
  <c r="M38" i="21"/>
  <c r="N38" i="21"/>
  <c r="O38" i="21"/>
  <c r="C39" i="21"/>
  <c r="D39" i="21"/>
  <c r="P39" i="21" s="1"/>
  <c r="E39" i="21"/>
  <c r="F39" i="21"/>
  <c r="G39" i="21"/>
  <c r="H39" i="21"/>
  <c r="I39" i="21"/>
  <c r="J39" i="21"/>
  <c r="K39" i="21"/>
  <c r="L39" i="21"/>
  <c r="L48" i="21" s="1"/>
  <c r="M39" i="21"/>
  <c r="N39" i="21"/>
  <c r="O39" i="21"/>
  <c r="C40" i="21"/>
  <c r="D40" i="21"/>
  <c r="P40" i="21" s="1"/>
  <c r="E40" i="21"/>
  <c r="F40" i="21"/>
  <c r="F48" i="21" s="1"/>
  <c r="G40" i="21"/>
  <c r="H40" i="21"/>
  <c r="I40" i="21"/>
  <c r="J40" i="21"/>
  <c r="K40" i="21"/>
  <c r="L40" i="21"/>
  <c r="M40" i="21"/>
  <c r="N40" i="21"/>
  <c r="N48" i="21" s="1"/>
  <c r="O40" i="21"/>
  <c r="C41" i="21"/>
  <c r="D41" i="21"/>
  <c r="E41" i="21"/>
  <c r="F41" i="21"/>
  <c r="G41" i="21"/>
  <c r="H41" i="21"/>
  <c r="I41" i="21"/>
  <c r="J41" i="21"/>
  <c r="K41" i="21"/>
  <c r="L41" i="21"/>
  <c r="M41" i="21"/>
  <c r="N41" i="21"/>
  <c r="O41" i="21"/>
  <c r="P41" i="21"/>
  <c r="C42" i="21"/>
  <c r="D42" i="21"/>
  <c r="E42" i="21"/>
  <c r="F42" i="21"/>
  <c r="G42" i="21"/>
  <c r="H42" i="21"/>
  <c r="I42" i="21"/>
  <c r="J42" i="21"/>
  <c r="P42" i="21" s="1"/>
  <c r="K42" i="21"/>
  <c r="L42" i="21"/>
  <c r="M42" i="21"/>
  <c r="N42" i="21"/>
  <c r="O42" i="21"/>
  <c r="C43" i="21"/>
  <c r="D43" i="21"/>
  <c r="P43" i="21" s="1"/>
  <c r="E43" i="21"/>
  <c r="F43" i="21"/>
  <c r="G43" i="21"/>
  <c r="H43" i="21"/>
  <c r="I43" i="21"/>
  <c r="J43" i="21"/>
  <c r="K43" i="21"/>
  <c r="L43" i="21"/>
  <c r="M43" i="21"/>
  <c r="N43" i="21"/>
  <c r="O43" i="21"/>
  <c r="C44" i="21"/>
  <c r="D44" i="21"/>
  <c r="P44" i="21" s="1"/>
  <c r="E44" i="21"/>
  <c r="F44" i="21"/>
  <c r="G44" i="21"/>
  <c r="H44" i="21"/>
  <c r="I44" i="21"/>
  <c r="J44" i="21"/>
  <c r="K44" i="21"/>
  <c r="L44" i="21"/>
  <c r="M44" i="21"/>
  <c r="N44" i="21"/>
  <c r="O44" i="21"/>
  <c r="C45" i="21"/>
  <c r="D45" i="21"/>
  <c r="E45" i="21"/>
  <c r="F45" i="21"/>
  <c r="G45" i="21"/>
  <c r="H45" i="21"/>
  <c r="P45" i="21" s="1"/>
  <c r="I45" i="21"/>
  <c r="J45" i="21"/>
  <c r="K45" i="21"/>
  <c r="L45" i="21"/>
  <c r="M45" i="21"/>
  <c r="N45" i="21"/>
  <c r="O45" i="21"/>
  <c r="C46" i="21"/>
  <c r="D46" i="21"/>
  <c r="E46" i="21"/>
  <c r="F46" i="21"/>
  <c r="G46" i="21"/>
  <c r="H46" i="21"/>
  <c r="I46" i="21"/>
  <c r="J46" i="21"/>
  <c r="P46" i="21" s="1"/>
  <c r="K46" i="21"/>
  <c r="L46" i="21"/>
  <c r="M46" i="21"/>
  <c r="N46" i="21"/>
  <c r="O46" i="21"/>
  <c r="C47" i="21"/>
  <c r="D47" i="21"/>
  <c r="P47" i="21" s="1"/>
  <c r="E47" i="21"/>
  <c r="F47" i="21"/>
  <c r="G47" i="21"/>
  <c r="H47" i="21"/>
  <c r="I47" i="21"/>
  <c r="J47" i="21"/>
  <c r="K47" i="21"/>
  <c r="L47" i="21"/>
  <c r="M47" i="21"/>
  <c r="N47" i="21"/>
  <c r="O47" i="21"/>
  <c r="E48" i="21"/>
  <c r="G48" i="21"/>
  <c r="I48" i="21"/>
  <c r="K48" i="21"/>
  <c r="M48" i="21"/>
  <c r="O48" i="21"/>
  <c r="D49" i="21"/>
  <c r="E49" i="21"/>
  <c r="F49" i="21"/>
  <c r="G49" i="21"/>
  <c r="H49" i="21"/>
  <c r="I49" i="21"/>
  <c r="J49" i="21"/>
  <c r="P49" i="21" s="1"/>
  <c r="K49" i="21"/>
  <c r="L49" i="21"/>
  <c r="M49" i="21"/>
  <c r="N49" i="21"/>
  <c r="O49" i="21"/>
  <c r="C51" i="21"/>
  <c r="C52" i="21"/>
  <c r="C53" i="21"/>
  <c r="C54" i="21"/>
  <c r="C55" i="21"/>
  <c r="C56" i="21"/>
  <c r="C57" i="21"/>
  <c r="C58" i="21"/>
  <c r="C59" i="21"/>
  <c r="C60" i="21"/>
  <c r="N77" i="49"/>
  <c r="M77" i="49"/>
  <c r="K77" i="49"/>
  <c r="J77" i="49"/>
  <c r="H77" i="49"/>
  <c r="P72" i="49" s="1"/>
  <c r="G77" i="49"/>
  <c r="E77" i="49"/>
  <c r="D77" i="49"/>
  <c r="O72" i="49"/>
  <c r="N71" i="49"/>
  <c r="M71" i="49"/>
  <c r="K71" i="49"/>
  <c r="J71" i="49"/>
  <c r="H71" i="49"/>
  <c r="G71" i="49"/>
  <c r="E71" i="49"/>
  <c r="P66" i="49" s="1"/>
  <c r="D71" i="49"/>
  <c r="O66" i="49" s="1"/>
  <c r="N65" i="49"/>
  <c r="M65" i="49"/>
  <c r="K65" i="49"/>
  <c r="J65" i="49"/>
  <c r="H65" i="49"/>
  <c r="G65" i="49"/>
  <c r="E65" i="49"/>
  <c r="P60" i="49" s="1"/>
  <c r="D65" i="49"/>
  <c r="O60" i="49" s="1"/>
  <c r="N59" i="49"/>
  <c r="M59" i="49"/>
  <c r="K59" i="49"/>
  <c r="J59" i="49"/>
  <c r="H59" i="49"/>
  <c r="G59" i="49"/>
  <c r="E59" i="49"/>
  <c r="P54" i="49" s="1"/>
  <c r="D59" i="49"/>
  <c r="O54" i="49" s="1"/>
  <c r="N53" i="49"/>
  <c r="M53" i="49"/>
  <c r="K53" i="49"/>
  <c r="J53" i="49"/>
  <c r="H53" i="49"/>
  <c r="G53" i="49"/>
  <c r="O48" i="49" s="1"/>
  <c r="E53" i="49"/>
  <c r="P48" i="49" s="1"/>
  <c r="D53" i="49"/>
  <c r="N47" i="49"/>
  <c r="M47" i="49"/>
  <c r="K47" i="49"/>
  <c r="J47" i="49"/>
  <c r="H47" i="49"/>
  <c r="G47" i="49"/>
  <c r="E47" i="49"/>
  <c r="P42" i="49" s="1"/>
  <c r="D47" i="49"/>
  <c r="O42" i="49" s="1"/>
  <c r="N41" i="49"/>
  <c r="M41" i="49"/>
  <c r="K41" i="49"/>
  <c r="P36" i="49" s="1"/>
  <c r="J41" i="49"/>
  <c r="H41" i="49"/>
  <c r="G41" i="49"/>
  <c r="E41" i="49"/>
  <c r="D41" i="49"/>
  <c r="O36" i="49"/>
  <c r="N35" i="49"/>
  <c r="M35" i="49"/>
  <c r="K35" i="49"/>
  <c r="J35" i="49"/>
  <c r="H35" i="49"/>
  <c r="G35" i="49"/>
  <c r="E35" i="49"/>
  <c r="D35" i="49"/>
  <c r="O30" i="49" s="1"/>
  <c r="P30" i="49"/>
  <c r="N29" i="49"/>
  <c r="M29" i="49"/>
  <c r="K29" i="49"/>
  <c r="J29" i="49"/>
  <c r="H29" i="49"/>
  <c r="G29" i="49"/>
  <c r="O24" i="49" s="1"/>
  <c r="E29" i="49"/>
  <c r="P24" i="49" s="1"/>
  <c r="D29" i="49"/>
  <c r="N23" i="49"/>
  <c r="M23" i="49"/>
  <c r="K23" i="49"/>
  <c r="J23" i="49"/>
  <c r="H23" i="49"/>
  <c r="G23" i="49"/>
  <c r="E23" i="49"/>
  <c r="P18" i="49" s="1"/>
  <c r="D23" i="49"/>
  <c r="O18" i="49" s="1"/>
  <c r="N17" i="49"/>
  <c r="M17" i="49"/>
  <c r="M3" i="49" s="1"/>
  <c r="K17" i="49"/>
  <c r="K3" i="49" s="1"/>
  <c r="J17" i="49"/>
  <c r="H17" i="49"/>
  <c r="G17" i="49"/>
  <c r="E17" i="49"/>
  <c r="D17" i="49"/>
  <c r="O12" i="49"/>
  <c r="N11" i="49"/>
  <c r="N3" i="49" s="1"/>
  <c r="M11" i="49"/>
  <c r="K11" i="49"/>
  <c r="J11" i="49"/>
  <c r="H11" i="49"/>
  <c r="G11" i="49"/>
  <c r="E11" i="49"/>
  <c r="E3" i="49" s="1"/>
  <c r="D11" i="49"/>
  <c r="D3" i="49" s="1"/>
  <c r="P6" i="49"/>
  <c r="J3" i="49"/>
  <c r="H3" i="49"/>
  <c r="Q125" i="114"/>
  <c r="Q124" i="114"/>
  <c r="Q123" i="114"/>
  <c r="Q122" i="114"/>
  <c r="Q121" i="114"/>
  <c r="Q120" i="114"/>
  <c r="Q119" i="114"/>
  <c r="Q118" i="114"/>
  <c r="Q117" i="114"/>
  <c r="Q116" i="114"/>
  <c r="Q126" i="114" s="1"/>
  <c r="Q113" i="114"/>
  <c r="Q112" i="114"/>
  <c r="Q111" i="114"/>
  <c r="Q110" i="114"/>
  <c r="Q109" i="114"/>
  <c r="Q108" i="114"/>
  <c r="Q107" i="114"/>
  <c r="Q106" i="114"/>
  <c r="Q105" i="114"/>
  <c r="Q104" i="114"/>
  <c r="Q101" i="114"/>
  <c r="Q100" i="114"/>
  <c r="Q99" i="114"/>
  <c r="Q98" i="114"/>
  <c r="Q97" i="114"/>
  <c r="Q96" i="114"/>
  <c r="Q95" i="114"/>
  <c r="Q94" i="114"/>
  <c r="Q93" i="114"/>
  <c r="Q92" i="114"/>
  <c r="Q89" i="114"/>
  <c r="Q88" i="114"/>
  <c r="Q87" i="114"/>
  <c r="Q86" i="114"/>
  <c r="Q85" i="114"/>
  <c r="Q84" i="114"/>
  <c r="Q83" i="114"/>
  <c r="Q82" i="114"/>
  <c r="Q81" i="114"/>
  <c r="Q80" i="114"/>
  <c r="Q77" i="114"/>
  <c r="Q76" i="114"/>
  <c r="Q75" i="114"/>
  <c r="Q74" i="114"/>
  <c r="Q73" i="114"/>
  <c r="Q72" i="114"/>
  <c r="Q71" i="114"/>
  <c r="Q70" i="114"/>
  <c r="Q69" i="114"/>
  <c r="Q68" i="114"/>
  <c r="Q65" i="114"/>
  <c r="Q64" i="114"/>
  <c r="Q63" i="114"/>
  <c r="Q62" i="114"/>
  <c r="Q61" i="114"/>
  <c r="Q60" i="114"/>
  <c r="D24" i="114" s="1"/>
  <c r="Q59" i="114"/>
  <c r="Q58" i="114"/>
  <c r="Q57" i="114"/>
  <c r="Q56" i="114"/>
  <c r="D20" i="114" s="1"/>
  <c r="Q125" i="112"/>
  <c r="Q124" i="112"/>
  <c r="Q123" i="112"/>
  <c r="Q122" i="112"/>
  <c r="Q121" i="112"/>
  <c r="Q120" i="112"/>
  <c r="Q119" i="112"/>
  <c r="Q118" i="112"/>
  <c r="Q117" i="112"/>
  <c r="Q116" i="112"/>
  <c r="Q113" i="112"/>
  <c r="Q112" i="112"/>
  <c r="Q111" i="112"/>
  <c r="Q110" i="112"/>
  <c r="Q109" i="112"/>
  <c r="Q108" i="112"/>
  <c r="Q107" i="112"/>
  <c r="Q106" i="112"/>
  <c r="Q105" i="112"/>
  <c r="Q104" i="112"/>
  <c r="Q114" i="112" s="1"/>
  <c r="Q101" i="112"/>
  <c r="Q100" i="112"/>
  <c r="Q99" i="112"/>
  <c r="Q98" i="112"/>
  <c r="Q97" i="112"/>
  <c r="Q96" i="112"/>
  <c r="Q95" i="112"/>
  <c r="Q94" i="112"/>
  <c r="Q93" i="112"/>
  <c r="Q92" i="112"/>
  <c r="Q89" i="112"/>
  <c r="Q88" i="112"/>
  <c r="Q87" i="112"/>
  <c r="Q86" i="112"/>
  <c r="Q85" i="112"/>
  <c r="Q84" i="112"/>
  <c r="Q83" i="112"/>
  <c r="Q82" i="112"/>
  <c r="Q81" i="112"/>
  <c r="Q80" i="112"/>
  <c r="Q77" i="112"/>
  <c r="Q76" i="112"/>
  <c r="Q75" i="112"/>
  <c r="Q74" i="112"/>
  <c r="Q73" i="112"/>
  <c r="Q72" i="112"/>
  <c r="Q71" i="112"/>
  <c r="Q70" i="112"/>
  <c r="Q69" i="112"/>
  <c r="Q68" i="112"/>
  <c r="Q65" i="112"/>
  <c r="Q64" i="112"/>
  <c r="Q63" i="112"/>
  <c r="Q62" i="112"/>
  <c r="Q61" i="112"/>
  <c r="Q60" i="112"/>
  <c r="Q59" i="112"/>
  <c r="Q58" i="112"/>
  <c r="Q57" i="112"/>
  <c r="Q56" i="112"/>
  <c r="Q125" i="111"/>
  <c r="Q124" i="111"/>
  <c r="Q123" i="111"/>
  <c r="Q122" i="111"/>
  <c r="Q121" i="111"/>
  <c r="Q120" i="111"/>
  <c r="Q119" i="111"/>
  <c r="Q118" i="111"/>
  <c r="Q117" i="111"/>
  <c r="Q116" i="111"/>
  <c r="Q113" i="111"/>
  <c r="Q112" i="111"/>
  <c r="Q111" i="111"/>
  <c r="Q110" i="111"/>
  <c r="Q109" i="111"/>
  <c r="Q108" i="111"/>
  <c r="Q107" i="111"/>
  <c r="Q106" i="111"/>
  <c r="Q105" i="111"/>
  <c r="Q104" i="111"/>
  <c r="Q101" i="111"/>
  <c r="Q100" i="111"/>
  <c r="Q99" i="111"/>
  <c r="Q98" i="111"/>
  <c r="Q97" i="111"/>
  <c r="Q96" i="111"/>
  <c r="Q95" i="111"/>
  <c r="Q94" i="111"/>
  <c r="Q93" i="111"/>
  <c r="Q92" i="111"/>
  <c r="Q89" i="111"/>
  <c r="Q88" i="111"/>
  <c r="Q87" i="111"/>
  <c r="Q86" i="111"/>
  <c r="Q85" i="111"/>
  <c r="Q84" i="111"/>
  <c r="Q83" i="111"/>
  <c r="Q82" i="111"/>
  <c r="Q81" i="111"/>
  <c r="Q80" i="111"/>
  <c r="Q77" i="111"/>
  <c r="Q76" i="111"/>
  <c r="Q75" i="111"/>
  <c r="Q74" i="111"/>
  <c r="Q73" i="111"/>
  <c r="Q72" i="111"/>
  <c r="Q71" i="111"/>
  <c r="Q70" i="111"/>
  <c r="Q69" i="111"/>
  <c r="Q68" i="111"/>
  <c r="Q65" i="111"/>
  <c r="Q64" i="111"/>
  <c r="Q63" i="111"/>
  <c r="Q62" i="111"/>
  <c r="Q61" i="111"/>
  <c r="Q60" i="111"/>
  <c r="Q59" i="111"/>
  <c r="Q58" i="111"/>
  <c r="Q57" i="111"/>
  <c r="Q56" i="111"/>
  <c r="Q125" i="110"/>
  <c r="Q124" i="110"/>
  <c r="Q123" i="110"/>
  <c r="Q122" i="110"/>
  <c r="Q121" i="110"/>
  <c r="Q120" i="110"/>
  <c r="Q119" i="110"/>
  <c r="Q118" i="110"/>
  <c r="Q117" i="110"/>
  <c r="Q116" i="110"/>
  <c r="Q113" i="110"/>
  <c r="Q112" i="110"/>
  <c r="Q111" i="110"/>
  <c r="Q110" i="110"/>
  <c r="Q109" i="110"/>
  <c r="Q108" i="110"/>
  <c r="Q107" i="110"/>
  <c r="Q106" i="110"/>
  <c r="Q105" i="110"/>
  <c r="Q104" i="110"/>
  <c r="Q101" i="110"/>
  <c r="Q100" i="110"/>
  <c r="Q99" i="110"/>
  <c r="Q98" i="110"/>
  <c r="Q97" i="110"/>
  <c r="Q96" i="110"/>
  <c r="Q95" i="110"/>
  <c r="Q94" i="110"/>
  <c r="Q93" i="110"/>
  <c r="Q92" i="110"/>
  <c r="Q89" i="110"/>
  <c r="Q88" i="110"/>
  <c r="Q87" i="110"/>
  <c r="Q86" i="110"/>
  <c r="Q85" i="110"/>
  <c r="Q84" i="110"/>
  <c r="Q83" i="110"/>
  <c r="Q82" i="110"/>
  <c r="Q81" i="110"/>
  <c r="Q80" i="110"/>
  <c r="Q77" i="110"/>
  <c r="Q76" i="110"/>
  <c r="Q75" i="110"/>
  <c r="Q74" i="110"/>
  <c r="Q73" i="110"/>
  <c r="Q72" i="110"/>
  <c r="Q71" i="110"/>
  <c r="Q70" i="110"/>
  <c r="Q69" i="110"/>
  <c r="Q68" i="110"/>
  <c r="Q65" i="110"/>
  <c r="Q64" i="110"/>
  <c r="Q63" i="110"/>
  <c r="Q62" i="110"/>
  <c r="Q61" i="110"/>
  <c r="Q60" i="110"/>
  <c r="Q59" i="110"/>
  <c r="Q58" i="110"/>
  <c r="Q57" i="110"/>
  <c r="Q56" i="110"/>
  <c r="Q125" i="109"/>
  <c r="Q124" i="109"/>
  <c r="Q123" i="109"/>
  <c r="Q122" i="109"/>
  <c r="Q121" i="109"/>
  <c r="Q120" i="109"/>
  <c r="Q119" i="109"/>
  <c r="Q118" i="109"/>
  <c r="Q117" i="109"/>
  <c r="Q116" i="109"/>
  <c r="Q113" i="109"/>
  <c r="Q112" i="109"/>
  <c r="Q111" i="109"/>
  <c r="Q110" i="109"/>
  <c r="Q109" i="109"/>
  <c r="Q108" i="109"/>
  <c r="Q107" i="109"/>
  <c r="Q106" i="109"/>
  <c r="Q105" i="109"/>
  <c r="Q104" i="109"/>
  <c r="Q101" i="109"/>
  <c r="Q100" i="109"/>
  <c r="Q99" i="109"/>
  <c r="Q98" i="109"/>
  <c r="Q97" i="109"/>
  <c r="Q96" i="109"/>
  <c r="Q95" i="109"/>
  <c r="Q94" i="109"/>
  <c r="Q93" i="109"/>
  <c r="Q92" i="109"/>
  <c r="Q89" i="109"/>
  <c r="Q88" i="109"/>
  <c r="Q87" i="109"/>
  <c r="Q86" i="109"/>
  <c r="Q85" i="109"/>
  <c r="Q84" i="109"/>
  <c r="Q83" i="109"/>
  <c r="Q82" i="109"/>
  <c r="Q81" i="109"/>
  <c r="Q80" i="109"/>
  <c r="Q77" i="109"/>
  <c r="Q76" i="109"/>
  <c r="Q75" i="109"/>
  <c r="Q74" i="109"/>
  <c r="Q73" i="109"/>
  <c r="Q72" i="109"/>
  <c r="Q71" i="109"/>
  <c r="Q70" i="109"/>
  <c r="Q69" i="109"/>
  <c r="Q68" i="109"/>
  <c r="Q65" i="109"/>
  <c r="Q64" i="109"/>
  <c r="Q63" i="109"/>
  <c r="Q62" i="109"/>
  <c r="Q61" i="109"/>
  <c r="Q60" i="109"/>
  <c r="Q59" i="109"/>
  <c r="Q58" i="109"/>
  <c r="Q57" i="109"/>
  <c r="Q56" i="109"/>
  <c r="Q125" i="108"/>
  <c r="Q124" i="108"/>
  <c r="Q123" i="108"/>
  <c r="Q122" i="108"/>
  <c r="Q121" i="108"/>
  <c r="Q120" i="108"/>
  <c r="Q119" i="108"/>
  <c r="Q118" i="108"/>
  <c r="Q117" i="108"/>
  <c r="Q116" i="108"/>
  <c r="Q113" i="108"/>
  <c r="Q112" i="108"/>
  <c r="Q111" i="108"/>
  <c r="Q110" i="108"/>
  <c r="Q109" i="108"/>
  <c r="Q108" i="108"/>
  <c r="Q107" i="108"/>
  <c r="Q106" i="108"/>
  <c r="Q105" i="108"/>
  <c r="Q104" i="108"/>
  <c r="Q101" i="108"/>
  <c r="Q100" i="108"/>
  <c r="Q99" i="108"/>
  <c r="Q98" i="108"/>
  <c r="Q97" i="108"/>
  <c r="Q96" i="108"/>
  <c r="Q95" i="108"/>
  <c r="Q94" i="108"/>
  <c r="Q93" i="108"/>
  <c r="Q92" i="108"/>
  <c r="Q89" i="108"/>
  <c r="Q88" i="108"/>
  <c r="Q87" i="108"/>
  <c r="Q86" i="108"/>
  <c r="Q85" i="108"/>
  <c r="Q84" i="108"/>
  <c r="Q83" i="108"/>
  <c r="Q82" i="108"/>
  <c r="Q81" i="108"/>
  <c r="Q80" i="108"/>
  <c r="Q77" i="108"/>
  <c r="Q76" i="108"/>
  <c r="Q75" i="108"/>
  <c r="Q74" i="108"/>
  <c r="Q73" i="108"/>
  <c r="Q72" i="108"/>
  <c r="Q71" i="108"/>
  <c r="Q70" i="108"/>
  <c r="Q69" i="108"/>
  <c r="Q68" i="108"/>
  <c r="Q65" i="108"/>
  <c r="Q64" i="108"/>
  <c r="Q63" i="108"/>
  <c r="Q62" i="108"/>
  <c r="Q61" i="108"/>
  <c r="Q60" i="108"/>
  <c r="Q59" i="108"/>
  <c r="Q58" i="108"/>
  <c r="Q57" i="108"/>
  <c r="Q56" i="108"/>
  <c r="Q125" i="107"/>
  <c r="Q124" i="107"/>
  <c r="Q123" i="107"/>
  <c r="Q122" i="107"/>
  <c r="Q121" i="107"/>
  <c r="Q120" i="107"/>
  <c r="Q119" i="107"/>
  <c r="Q118" i="107"/>
  <c r="Q117" i="107"/>
  <c r="Q116" i="107"/>
  <c r="Q113" i="107"/>
  <c r="Q112" i="107"/>
  <c r="Q111" i="107"/>
  <c r="Q110" i="107"/>
  <c r="Q109" i="107"/>
  <c r="Q108" i="107"/>
  <c r="Q107" i="107"/>
  <c r="Q106" i="107"/>
  <c r="Q105" i="107"/>
  <c r="Q104" i="107"/>
  <c r="Q101" i="107"/>
  <c r="Q100" i="107"/>
  <c r="Q99" i="107"/>
  <c r="Q98" i="107"/>
  <c r="Q97" i="107"/>
  <c r="Q96" i="107"/>
  <c r="Q95" i="107"/>
  <c r="Q94" i="107"/>
  <c r="Q93" i="107"/>
  <c r="Q92" i="107"/>
  <c r="Q89" i="107"/>
  <c r="Q88" i="107"/>
  <c r="Q87" i="107"/>
  <c r="Q86" i="107"/>
  <c r="Q85" i="107"/>
  <c r="Q84" i="107"/>
  <c r="Q83" i="107"/>
  <c r="Q82" i="107"/>
  <c r="Q81" i="107"/>
  <c r="Q80" i="107"/>
  <c r="Q77" i="107"/>
  <c r="Q76" i="107"/>
  <c r="Q75" i="107"/>
  <c r="Q74" i="107"/>
  <c r="Q73" i="107"/>
  <c r="Q72" i="107"/>
  <c r="Q71" i="107"/>
  <c r="Q70" i="107"/>
  <c r="Q69" i="107"/>
  <c r="Q68" i="107"/>
  <c r="Q65" i="107"/>
  <c r="Q64" i="107"/>
  <c r="Q63" i="107"/>
  <c r="Q62" i="107"/>
  <c r="Q61" i="107"/>
  <c r="Q60" i="107"/>
  <c r="Q59" i="107"/>
  <c r="Q58" i="107"/>
  <c r="Q66" i="107" s="1"/>
  <c r="Q57" i="107"/>
  <c r="Q56" i="107"/>
  <c r="Q125" i="106"/>
  <c r="Q124" i="106"/>
  <c r="Q123" i="106"/>
  <c r="Q122" i="106"/>
  <c r="Q121" i="106"/>
  <c r="Q120" i="106"/>
  <c r="Q119" i="106"/>
  <c r="Q118" i="106"/>
  <c r="Q117" i="106"/>
  <c r="Q116" i="106"/>
  <c r="Q113" i="106"/>
  <c r="Q112" i="106"/>
  <c r="Q111" i="106"/>
  <c r="Q110" i="106"/>
  <c r="Q109" i="106"/>
  <c r="Q108" i="106"/>
  <c r="Q107" i="106"/>
  <c r="Q106" i="106"/>
  <c r="Q105" i="106"/>
  <c r="Q104" i="106"/>
  <c r="Q101" i="106"/>
  <c r="Q100" i="106"/>
  <c r="Q99" i="106"/>
  <c r="Q98" i="106"/>
  <c r="Q97" i="106"/>
  <c r="Q96" i="106"/>
  <c r="Q95" i="106"/>
  <c r="Q94" i="106"/>
  <c r="Q93" i="106"/>
  <c r="Q92" i="106"/>
  <c r="Q89" i="106"/>
  <c r="Q88" i="106"/>
  <c r="Q87" i="106"/>
  <c r="Q86" i="106"/>
  <c r="Q85" i="106"/>
  <c r="Q84" i="106"/>
  <c r="Q83" i="106"/>
  <c r="Q82" i="106"/>
  <c r="Q81" i="106"/>
  <c r="Q80" i="106"/>
  <c r="Q77" i="106"/>
  <c r="Q76" i="106"/>
  <c r="Q75" i="106"/>
  <c r="Q74" i="106"/>
  <c r="Q73" i="106"/>
  <c r="Q72" i="106"/>
  <c r="Q71" i="106"/>
  <c r="Q70" i="106"/>
  <c r="Q69" i="106"/>
  <c r="Q68" i="106"/>
  <c r="Q65" i="106"/>
  <c r="Q64" i="106"/>
  <c r="Q63" i="106"/>
  <c r="Q62" i="106"/>
  <c r="Q61" i="106"/>
  <c r="Q60" i="106"/>
  <c r="Q59" i="106"/>
  <c r="Q58" i="106"/>
  <c r="Q57" i="106"/>
  <c r="Q56" i="106"/>
  <c r="Q125" i="105"/>
  <c r="Q124" i="105"/>
  <c r="Q123" i="105"/>
  <c r="Q122" i="105"/>
  <c r="Q121" i="105"/>
  <c r="Q120" i="105"/>
  <c r="Q119" i="105"/>
  <c r="Q118" i="105"/>
  <c r="Q117" i="105"/>
  <c r="Q116" i="105"/>
  <c r="Q113" i="105"/>
  <c r="Q112" i="105"/>
  <c r="Q111" i="105"/>
  <c r="Q110" i="105"/>
  <c r="Q109" i="105"/>
  <c r="Q108" i="105"/>
  <c r="Q107" i="105"/>
  <c r="Q106" i="105"/>
  <c r="Q105" i="105"/>
  <c r="Q104" i="105"/>
  <c r="Q101" i="105"/>
  <c r="Q100" i="105"/>
  <c r="Q99" i="105"/>
  <c r="Q98" i="105"/>
  <c r="Q97" i="105"/>
  <c r="Q96" i="105"/>
  <c r="Q95" i="105"/>
  <c r="Q94" i="105"/>
  <c r="Q93" i="105"/>
  <c r="Q92" i="105"/>
  <c r="Q89" i="105"/>
  <c r="Q88" i="105"/>
  <c r="Q87" i="105"/>
  <c r="Q86" i="105"/>
  <c r="Q85" i="105"/>
  <c r="Q84" i="105"/>
  <c r="Q83" i="105"/>
  <c r="Q82" i="105"/>
  <c r="Q81" i="105"/>
  <c r="Q80" i="105"/>
  <c r="Q77" i="105"/>
  <c r="Q76" i="105"/>
  <c r="Q75" i="105"/>
  <c r="Q74" i="105"/>
  <c r="Q73" i="105"/>
  <c r="Q72" i="105"/>
  <c r="Q71" i="105"/>
  <c r="Q70" i="105"/>
  <c r="Q69" i="105"/>
  <c r="Q68" i="105"/>
  <c r="Q65" i="105"/>
  <c r="Q64" i="105"/>
  <c r="Q63" i="105"/>
  <c r="Q62" i="105"/>
  <c r="Q61" i="105"/>
  <c r="Q60" i="105"/>
  <c r="Q59" i="105"/>
  <c r="Q58" i="105"/>
  <c r="Q57" i="105"/>
  <c r="Q56" i="105"/>
  <c r="Q125" i="104"/>
  <c r="Q124" i="104"/>
  <c r="Q123" i="104"/>
  <c r="Q122" i="104"/>
  <c r="Q121" i="104"/>
  <c r="Q120" i="104"/>
  <c r="Q119" i="104"/>
  <c r="Q118" i="104"/>
  <c r="Q117" i="104"/>
  <c r="Q116" i="104"/>
  <c r="Q113" i="104"/>
  <c r="Q112" i="104"/>
  <c r="Q111" i="104"/>
  <c r="Q110" i="104"/>
  <c r="Q109" i="104"/>
  <c r="Q108" i="104"/>
  <c r="Q107" i="104"/>
  <c r="Q106" i="104"/>
  <c r="Q105" i="104"/>
  <c r="Q104" i="104"/>
  <c r="Q101" i="104"/>
  <c r="Q100" i="104"/>
  <c r="Q99" i="104"/>
  <c r="Q98" i="104"/>
  <c r="Q97" i="104"/>
  <c r="Q96" i="104"/>
  <c r="Q95" i="104"/>
  <c r="Q94" i="104"/>
  <c r="Q93" i="104"/>
  <c r="Q92" i="104"/>
  <c r="Q89" i="104"/>
  <c r="Q88" i="104"/>
  <c r="Q87" i="104"/>
  <c r="Q86" i="104"/>
  <c r="Q85" i="104"/>
  <c r="Q84" i="104"/>
  <c r="Q83" i="104"/>
  <c r="Q82" i="104"/>
  <c r="Q81" i="104"/>
  <c r="Q80" i="104"/>
  <c r="Q77" i="104"/>
  <c r="Q76" i="104"/>
  <c r="Q75" i="104"/>
  <c r="Q74" i="104"/>
  <c r="Q73" i="104"/>
  <c r="Q72" i="104"/>
  <c r="Q71" i="104"/>
  <c r="Q70" i="104"/>
  <c r="Q69" i="104"/>
  <c r="Q68" i="104"/>
  <c r="Q65" i="104"/>
  <c r="Q64" i="104"/>
  <c r="Q63" i="104"/>
  <c r="Q62" i="104"/>
  <c r="Q61" i="104"/>
  <c r="Q60" i="104"/>
  <c r="Q59" i="104"/>
  <c r="Q58" i="104"/>
  <c r="Q57" i="104"/>
  <c r="Q56" i="104"/>
  <c r="Q66" i="104" s="1"/>
  <c r="G34" i="104" s="1"/>
  <c r="Q125" i="103"/>
  <c r="Q124" i="103"/>
  <c r="Q123" i="103"/>
  <c r="Q122" i="103"/>
  <c r="Q121" i="103"/>
  <c r="Q120" i="103"/>
  <c r="Q119" i="103"/>
  <c r="Q118" i="103"/>
  <c r="Q117" i="103"/>
  <c r="Q116" i="103"/>
  <c r="Q113" i="103"/>
  <c r="Q112" i="103"/>
  <c r="Q111" i="103"/>
  <c r="Q110" i="103"/>
  <c r="Q109" i="103"/>
  <c r="Q108" i="103"/>
  <c r="Q107" i="103"/>
  <c r="Q106" i="103"/>
  <c r="Q105" i="103"/>
  <c r="Q104" i="103"/>
  <c r="Q101" i="103"/>
  <c r="Q100" i="103"/>
  <c r="Q99" i="103"/>
  <c r="Q98" i="103"/>
  <c r="Q97" i="103"/>
  <c r="Q96" i="103"/>
  <c r="Q95" i="103"/>
  <c r="Q94" i="103"/>
  <c r="Q93" i="103"/>
  <c r="Q92" i="103"/>
  <c r="Q89" i="103"/>
  <c r="Q88" i="103"/>
  <c r="Q87" i="103"/>
  <c r="Q86" i="103"/>
  <c r="Q85" i="103"/>
  <c r="Q84" i="103"/>
  <c r="Q83" i="103"/>
  <c r="Q82" i="103"/>
  <c r="Q81" i="103"/>
  <c r="Q80" i="103"/>
  <c r="Q77" i="103"/>
  <c r="Q76" i="103"/>
  <c r="Q75" i="103"/>
  <c r="Q74" i="103"/>
  <c r="Q73" i="103"/>
  <c r="Q72" i="103"/>
  <c r="Q71" i="103"/>
  <c r="Q70" i="103"/>
  <c r="Q69" i="103"/>
  <c r="Q68" i="103"/>
  <c r="Q65" i="103"/>
  <c r="Q64" i="103"/>
  <c r="Q63" i="103"/>
  <c r="Q62" i="103"/>
  <c r="Q61" i="103"/>
  <c r="Q60" i="103"/>
  <c r="Q59" i="103"/>
  <c r="Q58" i="103"/>
  <c r="Q57" i="103"/>
  <c r="Q56" i="103"/>
  <c r="Q125" i="102"/>
  <c r="Q124" i="102"/>
  <c r="Q123" i="102"/>
  <c r="Q122" i="102"/>
  <c r="Q121" i="102"/>
  <c r="Q120" i="102"/>
  <c r="Q119" i="102"/>
  <c r="Q118" i="102"/>
  <c r="Q117" i="102"/>
  <c r="Q116" i="102"/>
  <c r="Q113" i="102"/>
  <c r="Q112" i="102"/>
  <c r="Q111" i="102"/>
  <c r="Q110" i="102"/>
  <c r="Q109" i="102"/>
  <c r="Q108" i="102"/>
  <c r="Q107" i="102"/>
  <c r="Q106" i="102"/>
  <c r="Q105" i="102"/>
  <c r="Q104" i="102"/>
  <c r="Q101" i="102"/>
  <c r="Q100" i="102"/>
  <c r="Q99" i="102"/>
  <c r="Q98" i="102"/>
  <c r="Q97" i="102"/>
  <c r="Q96" i="102"/>
  <c r="Q95" i="102"/>
  <c r="Q94" i="102"/>
  <c r="Q93" i="102"/>
  <c r="Q92" i="102"/>
  <c r="Q89" i="102"/>
  <c r="Q88" i="102"/>
  <c r="Q87" i="102"/>
  <c r="Q86" i="102"/>
  <c r="Q85" i="102"/>
  <c r="Q84" i="102"/>
  <c r="Q83" i="102"/>
  <c r="Q82" i="102"/>
  <c r="Q81" i="102"/>
  <c r="Q80" i="102"/>
  <c r="Q77" i="102"/>
  <c r="Q76" i="102"/>
  <c r="Q75" i="102"/>
  <c r="Q74" i="102"/>
  <c r="Q73" i="102"/>
  <c r="Q72" i="102"/>
  <c r="Q71" i="102"/>
  <c r="Q70" i="102"/>
  <c r="Q69" i="102"/>
  <c r="Q68" i="102"/>
  <c r="Q65" i="102"/>
  <c r="Q64" i="102"/>
  <c r="Q63" i="102"/>
  <c r="Q62" i="102"/>
  <c r="Q61" i="102"/>
  <c r="Q60" i="102"/>
  <c r="Q59" i="102"/>
  <c r="Q58" i="102"/>
  <c r="Q57" i="102"/>
  <c r="Q56" i="102"/>
  <c r="B125" i="112"/>
  <c r="B124" i="112"/>
  <c r="B123" i="112"/>
  <c r="B122" i="112"/>
  <c r="B121" i="112"/>
  <c r="B120" i="112"/>
  <c r="B119" i="112"/>
  <c r="B118" i="112"/>
  <c r="B117" i="112"/>
  <c r="B116" i="112"/>
  <c r="B113" i="112"/>
  <c r="B112" i="112"/>
  <c r="B111" i="112"/>
  <c r="B110" i="112"/>
  <c r="B109" i="112"/>
  <c r="B108" i="112"/>
  <c r="B107" i="112"/>
  <c r="B106" i="112"/>
  <c r="B105" i="112"/>
  <c r="B104" i="112"/>
  <c r="B101" i="112"/>
  <c r="B100" i="112"/>
  <c r="B99" i="112"/>
  <c r="B98" i="112"/>
  <c r="B97" i="112"/>
  <c r="B96" i="112"/>
  <c r="B95" i="112"/>
  <c r="B94" i="112"/>
  <c r="B93" i="112"/>
  <c r="B92" i="112"/>
  <c r="B89" i="112"/>
  <c r="B88" i="112"/>
  <c r="B87" i="112"/>
  <c r="B86" i="112"/>
  <c r="B85" i="112"/>
  <c r="B84" i="112"/>
  <c r="B83" i="112"/>
  <c r="B82" i="112"/>
  <c r="B81" i="112"/>
  <c r="B80" i="112"/>
  <c r="B77" i="112"/>
  <c r="B76" i="112"/>
  <c r="B75" i="112"/>
  <c r="B74" i="112"/>
  <c r="B73" i="112"/>
  <c r="B72" i="112"/>
  <c r="B71" i="112"/>
  <c r="B70" i="112"/>
  <c r="B69" i="112"/>
  <c r="B68" i="112"/>
  <c r="B65" i="112"/>
  <c r="B64" i="112"/>
  <c r="B63" i="112"/>
  <c r="B62" i="112"/>
  <c r="B61" i="112"/>
  <c r="B60" i="112"/>
  <c r="B59" i="112"/>
  <c r="B58" i="112"/>
  <c r="B57" i="112"/>
  <c r="B56" i="112"/>
  <c r="B125" i="111"/>
  <c r="B124" i="111"/>
  <c r="B123" i="111"/>
  <c r="B122" i="111"/>
  <c r="B121" i="111"/>
  <c r="B120" i="111"/>
  <c r="B119" i="111"/>
  <c r="B118" i="111"/>
  <c r="B117" i="111"/>
  <c r="B116" i="111"/>
  <c r="B113" i="111"/>
  <c r="B112" i="111"/>
  <c r="B111" i="111"/>
  <c r="B110" i="111"/>
  <c r="B109" i="111"/>
  <c r="B108" i="111"/>
  <c r="B107" i="111"/>
  <c r="B106" i="111"/>
  <c r="B105" i="111"/>
  <c r="B104" i="111"/>
  <c r="B101" i="111"/>
  <c r="B100" i="111"/>
  <c r="B99" i="111"/>
  <c r="B98" i="111"/>
  <c r="B97" i="111"/>
  <c r="B96" i="111"/>
  <c r="B95" i="111"/>
  <c r="B94" i="111"/>
  <c r="B93" i="111"/>
  <c r="B92" i="111"/>
  <c r="B89" i="111"/>
  <c r="B88" i="111"/>
  <c r="B87" i="111"/>
  <c r="B86" i="111"/>
  <c r="B85" i="111"/>
  <c r="B84" i="111"/>
  <c r="B83" i="111"/>
  <c r="B82" i="111"/>
  <c r="B81" i="111"/>
  <c r="B80" i="111"/>
  <c r="B77" i="111"/>
  <c r="B76" i="111"/>
  <c r="B75" i="111"/>
  <c r="B74" i="111"/>
  <c r="B73" i="111"/>
  <c r="B72" i="111"/>
  <c r="B71" i="111"/>
  <c r="B70" i="111"/>
  <c r="B69" i="111"/>
  <c r="B68" i="111"/>
  <c r="B65" i="111"/>
  <c r="B64" i="111"/>
  <c r="B63" i="111"/>
  <c r="B62" i="111"/>
  <c r="B61" i="111"/>
  <c r="B60" i="111"/>
  <c r="B59" i="111"/>
  <c r="B58" i="111"/>
  <c r="B57" i="111"/>
  <c r="B56" i="111"/>
  <c r="B125" i="110"/>
  <c r="B124" i="110"/>
  <c r="B123" i="110"/>
  <c r="B122" i="110"/>
  <c r="B121" i="110"/>
  <c r="B120" i="110"/>
  <c r="B119" i="110"/>
  <c r="B118" i="110"/>
  <c r="B117" i="110"/>
  <c r="B116" i="110"/>
  <c r="B113" i="110"/>
  <c r="B112" i="110"/>
  <c r="B111" i="110"/>
  <c r="B110" i="110"/>
  <c r="B109" i="110"/>
  <c r="B108" i="110"/>
  <c r="B107" i="110"/>
  <c r="B106" i="110"/>
  <c r="B105" i="110"/>
  <c r="B104" i="110"/>
  <c r="B101" i="110"/>
  <c r="B100" i="110"/>
  <c r="B99" i="110"/>
  <c r="B98" i="110"/>
  <c r="B97" i="110"/>
  <c r="B96" i="110"/>
  <c r="B95" i="110"/>
  <c r="B94" i="110"/>
  <c r="B93" i="110"/>
  <c r="B92" i="110"/>
  <c r="B89" i="110"/>
  <c r="B88" i="110"/>
  <c r="B87" i="110"/>
  <c r="B86" i="110"/>
  <c r="B85" i="110"/>
  <c r="B84" i="110"/>
  <c r="B83" i="110"/>
  <c r="B82" i="110"/>
  <c r="B81" i="110"/>
  <c r="B80" i="110"/>
  <c r="B77" i="110"/>
  <c r="B76" i="110"/>
  <c r="B75" i="110"/>
  <c r="B74" i="110"/>
  <c r="B73" i="110"/>
  <c r="B72" i="110"/>
  <c r="B71" i="110"/>
  <c r="B70" i="110"/>
  <c r="B69" i="110"/>
  <c r="B68" i="110"/>
  <c r="B65" i="110"/>
  <c r="B64" i="110"/>
  <c r="B63" i="110"/>
  <c r="B62" i="110"/>
  <c r="B61" i="110"/>
  <c r="B60" i="110"/>
  <c r="B59" i="110"/>
  <c r="B58" i="110"/>
  <c r="B57" i="110"/>
  <c r="B56" i="110"/>
  <c r="B125" i="109"/>
  <c r="B124" i="109"/>
  <c r="B123" i="109"/>
  <c r="B122" i="109"/>
  <c r="B121" i="109"/>
  <c r="B120" i="109"/>
  <c r="B119" i="109"/>
  <c r="B118" i="109"/>
  <c r="B117" i="109"/>
  <c r="B116" i="109"/>
  <c r="B113" i="109"/>
  <c r="B112" i="109"/>
  <c r="B111" i="109"/>
  <c r="B110" i="109"/>
  <c r="B109" i="109"/>
  <c r="B108" i="109"/>
  <c r="B107" i="109"/>
  <c r="B106" i="109"/>
  <c r="B105" i="109"/>
  <c r="B104" i="109"/>
  <c r="B101" i="109"/>
  <c r="B100" i="109"/>
  <c r="B99" i="109"/>
  <c r="B98" i="109"/>
  <c r="B97" i="109"/>
  <c r="B96" i="109"/>
  <c r="B95" i="109"/>
  <c r="B94" i="109"/>
  <c r="B93" i="109"/>
  <c r="B92" i="109"/>
  <c r="B89" i="109"/>
  <c r="B88" i="109"/>
  <c r="B87" i="109"/>
  <c r="B86" i="109"/>
  <c r="B85" i="109"/>
  <c r="B84" i="109"/>
  <c r="B83" i="109"/>
  <c r="B82" i="109"/>
  <c r="B81" i="109"/>
  <c r="B80" i="109"/>
  <c r="B77" i="109"/>
  <c r="B76" i="109"/>
  <c r="B75" i="109"/>
  <c r="B74" i="109"/>
  <c r="B73" i="109"/>
  <c r="B72" i="109"/>
  <c r="B71" i="109"/>
  <c r="B70" i="109"/>
  <c r="B69" i="109"/>
  <c r="B68" i="109"/>
  <c r="B65" i="109"/>
  <c r="B64" i="109"/>
  <c r="B63" i="109"/>
  <c r="B62" i="109"/>
  <c r="B61" i="109"/>
  <c r="B60" i="109"/>
  <c r="B59" i="109"/>
  <c r="B58" i="109"/>
  <c r="B57" i="109"/>
  <c r="B56" i="109"/>
  <c r="B125" i="108"/>
  <c r="B124" i="108"/>
  <c r="B123" i="108"/>
  <c r="B122" i="108"/>
  <c r="B121" i="108"/>
  <c r="B120" i="108"/>
  <c r="B119" i="108"/>
  <c r="B118" i="108"/>
  <c r="B117" i="108"/>
  <c r="B116" i="108"/>
  <c r="B113" i="108"/>
  <c r="B112" i="108"/>
  <c r="B111" i="108"/>
  <c r="B110" i="108"/>
  <c r="B109" i="108"/>
  <c r="B108" i="108"/>
  <c r="B107" i="108"/>
  <c r="B106" i="108"/>
  <c r="B105" i="108"/>
  <c r="B104" i="108"/>
  <c r="B101" i="108"/>
  <c r="B100" i="108"/>
  <c r="B99" i="108"/>
  <c r="B98" i="108"/>
  <c r="B97" i="108"/>
  <c r="B96" i="108"/>
  <c r="B95" i="108"/>
  <c r="B94" i="108"/>
  <c r="B93" i="108"/>
  <c r="B92" i="108"/>
  <c r="B89" i="108"/>
  <c r="B88" i="108"/>
  <c r="B87" i="108"/>
  <c r="B86" i="108"/>
  <c r="B85" i="108"/>
  <c r="B84" i="108"/>
  <c r="B83" i="108"/>
  <c r="B82" i="108"/>
  <c r="B81" i="108"/>
  <c r="B80" i="108"/>
  <c r="B77" i="108"/>
  <c r="B76" i="108"/>
  <c r="B75" i="108"/>
  <c r="B74" i="108"/>
  <c r="B73" i="108"/>
  <c r="B72" i="108"/>
  <c r="B71" i="108"/>
  <c r="B70" i="108"/>
  <c r="B69" i="108"/>
  <c r="B68" i="108"/>
  <c r="B65" i="108"/>
  <c r="B64" i="108"/>
  <c r="B63" i="108"/>
  <c r="B62" i="108"/>
  <c r="B61" i="108"/>
  <c r="B60" i="108"/>
  <c r="B59" i="108"/>
  <c r="B58" i="108"/>
  <c r="B57" i="108"/>
  <c r="B56" i="108"/>
  <c r="B125" i="107"/>
  <c r="B124" i="107"/>
  <c r="B123" i="107"/>
  <c r="B122" i="107"/>
  <c r="B121" i="107"/>
  <c r="B120" i="107"/>
  <c r="B119" i="107"/>
  <c r="B118" i="107"/>
  <c r="B117" i="107"/>
  <c r="B116" i="107"/>
  <c r="B113" i="107"/>
  <c r="B112" i="107"/>
  <c r="B111" i="107"/>
  <c r="B110" i="107"/>
  <c r="B109" i="107"/>
  <c r="B108" i="107"/>
  <c r="B107" i="107"/>
  <c r="B106" i="107"/>
  <c r="B105" i="107"/>
  <c r="B104" i="107"/>
  <c r="B101" i="107"/>
  <c r="B100" i="107"/>
  <c r="B99" i="107"/>
  <c r="B98" i="107"/>
  <c r="B97" i="107"/>
  <c r="B96" i="107"/>
  <c r="B95" i="107"/>
  <c r="B94" i="107"/>
  <c r="B93" i="107"/>
  <c r="B92" i="107"/>
  <c r="B89" i="107"/>
  <c r="B88" i="107"/>
  <c r="B87" i="107"/>
  <c r="B86" i="107"/>
  <c r="B85" i="107"/>
  <c r="B84" i="107"/>
  <c r="B83" i="107"/>
  <c r="B82" i="107"/>
  <c r="B81" i="107"/>
  <c r="B80" i="107"/>
  <c r="B77" i="107"/>
  <c r="B76" i="107"/>
  <c r="B75" i="107"/>
  <c r="B74" i="107"/>
  <c r="B73" i="107"/>
  <c r="B72" i="107"/>
  <c r="B71" i="107"/>
  <c r="B70" i="107"/>
  <c r="B69" i="107"/>
  <c r="B68" i="107"/>
  <c r="B65" i="107"/>
  <c r="B64" i="107"/>
  <c r="B63" i="107"/>
  <c r="B62" i="107"/>
  <c r="B61" i="107"/>
  <c r="B60" i="107"/>
  <c r="B59" i="107"/>
  <c r="B58" i="107"/>
  <c r="B57" i="107"/>
  <c r="B56" i="107"/>
  <c r="B125" i="106"/>
  <c r="B124" i="106"/>
  <c r="B123" i="106"/>
  <c r="B122" i="106"/>
  <c r="B121" i="106"/>
  <c r="B120" i="106"/>
  <c r="B119" i="106"/>
  <c r="B118" i="106"/>
  <c r="B117" i="106"/>
  <c r="B116" i="106"/>
  <c r="B113" i="106"/>
  <c r="B112" i="106"/>
  <c r="B111" i="106"/>
  <c r="B110" i="106"/>
  <c r="B109" i="106"/>
  <c r="B108" i="106"/>
  <c r="B107" i="106"/>
  <c r="B106" i="106"/>
  <c r="B105" i="106"/>
  <c r="B104" i="106"/>
  <c r="B101" i="106"/>
  <c r="B100" i="106"/>
  <c r="B99" i="106"/>
  <c r="B98" i="106"/>
  <c r="B97" i="106"/>
  <c r="B96" i="106"/>
  <c r="B95" i="106"/>
  <c r="B94" i="106"/>
  <c r="B93" i="106"/>
  <c r="B92" i="106"/>
  <c r="B89" i="106"/>
  <c r="B88" i="106"/>
  <c r="B87" i="106"/>
  <c r="B86" i="106"/>
  <c r="B85" i="106"/>
  <c r="B84" i="106"/>
  <c r="B83" i="106"/>
  <c r="B82" i="106"/>
  <c r="B81" i="106"/>
  <c r="B80" i="106"/>
  <c r="B77" i="106"/>
  <c r="B76" i="106"/>
  <c r="B75" i="106"/>
  <c r="B74" i="106"/>
  <c r="B73" i="106"/>
  <c r="B72" i="106"/>
  <c r="B71" i="106"/>
  <c r="B70" i="106"/>
  <c r="B69" i="106"/>
  <c r="B68" i="106"/>
  <c r="B65" i="106"/>
  <c r="B64" i="106"/>
  <c r="B63" i="106"/>
  <c r="B62" i="106"/>
  <c r="B61" i="106"/>
  <c r="B60" i="106"/>
  <c r="B59" i="106"/>
  <c r="B58" i="106"/>
  <c r="B57" i="106"/>
  <c r="B56" i="106"/>
  <c r="B125" i="105"/>
  <c r="B124" i="105"/>
  <c r="B123" i="105"/>
  <c r="B122" i="105"/>
  <c r="B121" i="105"/>
  <c r="B120" i="105"/>
  <c r="B119" i="105"/>
  <c r="B118" i="105"/>
  <c r="B117" i="105"/>
  <c r="B116" i="105"/>
  <c r="B113" i="105"/>
  <c r="B112" i="105"/>
  <c r="B111" i="105"/>
  <c r="B110" i="105"/>
  <c r="B109" i="105"/>
  <c r="B108" i="105"/>
  <c r="B107" i="105"/>
  <c r="B106" i="105"/>
  <c r="B105" i="105"/>
  <c r="B104" i="105"/>
  <c r="B101" i="105"/>
  <c r="B100" i="105"/>
  <c r="B99" i="105"/>
  <c r="B98" i="105"/>
  <c r="B97" i="105"/>
  <c r="B96" i="105"/>
  <c r="B95" i="105"/>
  <c r="B94" i="105"/>
  <c r="B93" i="105"/>
  <c r="B92" i="105"/>
  <c r="B89" i="105"/>
  <c r="B88" i="105"/>
  <c r="B87" i="105"/>
  <c r="B86" i="105"/>
  <c r="B85" i="105"/>
  <c r="B84" i="105"/>
  <c r="B83" i="105"/>
  <c r="B82" i="105"/>
  <c r="B81" i="105"/>
  <c r="B80" i="105"/>
  <c r="B77" i="105"/>
  <c r="B76" i="105"/>
  <c r="B75" i="105"/>
  <c r="B74" i="105"/>
  <c r="B73" i="105"/>
  <c r="B72" i="105"/>
  <c r="B71" i="105"/>
  <c r="B70" i="105"/>
  <c r="B69" i="105"/>
  <c r="B68" i="105"/>
  <c r="B65" i="105"/>
  <c r="B64" i="105"/>
  <c r="B63" i="105"/>
  <c r="B62" i="105"/>
  <c r="B61" i="105"/>
  <c r="B60" i="105"/>
  <c r="B59" i="105"/>
  <c r="B58" i="105"/>
  <c r="B57" i="105"/>
  <c r="B56" i="105"/>
  <c r="B125" i="104"/>
  <c r="B124" i="104"/>
  <c r="B123" i="104"/>
  <c r="B122" i="104"/>
  <c r="B121" i="104"/>
  <c r="B120" i="104"/>
  <c r="B119" i="104"/>
  <c r="B118" i="104"/>
  <c r="B117" i="104"/>
  <c r="B116" i="104"/>
  <c r="B113" i="104"/>
  <c r="B112" i="104"/>
  <c r="B111" i="104"/>
  <c r="B110" i="104"/>
  <c r="B109" i="104"/>
  <c r="B108" i="104"/>
  <c r="B107" i="104"/>
  <c r="B106" i="104"/>
  <c r="B105" i="104"/>
  <c r="B104" i="104"/>
  <c r="B101" i="104"/>
  <c r="B100" i="104"/>
  <c r="B99" i="104"/>
  <c r="B98" i="104"/>
  <c r="B97" i="104"/>
  <c r="B96" i="104"/>
  <c r="B95" i="104"/>
  <c r="B94" i="104"/>
  <c r="B93" i="104"/>
  <c r="B92" i="104"/>
  <c r="B89" i="104"/>
  <c r="B88" i="104"/>
  <c r="B87" i="104"/>
  <c r="B86" i="104"/>
  <c r="B85" i="104"/>
  <c r="B84" i="104"/>
  <c r="B83" i="104"/>
  <c r="B82" i="104"/>
  <c r="B81" i="104"/>
  <c r="B80" i="104"/>
  <c r="B77" i="104"/>
  <c r="B76" i="104"/>
  <c r="B75" i="104"/>
  <c r="B74" i="104"/>
  <c r="B73" i="104"/>
  <c r="B72" i="104"/>
  <c r="B71" i="104"/>
  <c r="B70" i="104"/>
  <c r="B69" i="104"/>
  <c r="B68" i="104"/>
  <c r="B65" i="104"/>
  <c r="B64" i="104"/>
  <c r="B63" i="104"/>
  <c r="B62" i="104"/>
  <c r="B61" i="104"/>
  <c r="B60" i="104"/>
  <c r="B59" i="104"/>
  <c r="B58" i="104"/>
  <c r="B57" i="104"/>
  <c r="B56" i="104"/>
  <c r="B125" i="103"/>
  <c r="B124" i="103"/>
  <c r="B123" i="103"/>
  <c r="B122" i="103"/>
  <c r="B121" i="103"/>
  <c r="B120" i="103"/>
  <c r="B119" i="103"/>
  <c r="B118" i="103"/>
  <c r="B117" i="103"/>
  <c r="B116" i="103"/>
  <c r="B113" i="103"/>
  <c r="B112" i="103"/>
  <c r="B111" i="103"/>
  <c r="B110" i="103"/>
  <c r="B109" i="103"/>
  <c r="B108" i="103"/>
  <c r="B107" i="103"/>
  <c r="B106" i="103"/>
  <c r="B105" i="103"/>
  <c r="B104" i="103"/>
  <c r="B101" i="103"/>
  <c r="B100" i="103"/>
  <c r="B99" i="103"/>
  <c r="B98" i="103"/>
  <c r="B97" i="103"/>
  <c r="B96" i="103"/>
  <c r="B95" i="103"/>
  <c r="B94" i="103"/>
  <c r="B93" i="103"/>
  <c r="B92" i="103"/>
  <c r="B89" i="103"/>
  <c r="B88" i="103"/>
  <c r="B87" i="103"/>
  <c r="B86" i="103"/>
  <c r="B85" i="103"/>
  <c r="B84" i="103"/>
  <c r="B83" i="103"/>
  <c r="B82" i="103"/>
  <c r="B81" i="103"/>
  <c r="B80" i="103"/>
  <c r="B77" i="103"/>
  <c r="B76" i="103"/>
  <c r="B75" i="103"/>
  <c r="B74" i="103"/>
  <c r="B73" i="103"/>
  <c r="B72" i="103"/>
  <c r="B71" i="103"/>
  <c r="B70" i="103"/>
  <c r="B69" i="103"/>
  <c r="B68" i="103"/>
  <c r="B65" i="103"/>
  <c r="B64" i="103"/>
  <c r="B63" i="103"/>
  <c r="B62" i="103"/>
  <c r="B61" i="103"/>
  <c r="B60" i="103"/>
  <c r="B59" i="103"/>
  <c r="B58" i="103"/>
  <c r="B57" i="103"/>
  <c r="B56" i="103"/>
  <c r="O36" i="21" l="1"/>
  <c r="Q102" i="114"/>
  <c r="Q90" i="114"/>
  <c r="Q78" i="114"/>
  <c r="Q66" i="114"/>
  <c r="Q66" i="110"/>
  <c r="Q90" i="109"/>
  <c r="Q66" i="109"/>
  <c r="Q114" i="107"/>
  <c r="Q66" i="106"/>
  <c r="Q126" i="106"/>
  <c r="Q66" i="102"/>
  <c r="Q126" i="102"/>
  <c r="Q66" i="112"/>
  <c r="Q126" i="112"/>
  <c r="Q78" i="112"/>
  <c r="Q90" i="112"/>
  <c r="Q102" i="112"/>
  <c r="Q66" i="111"/>
  <c r="Q114" i="111"/>
  <c r="Q78" i="111"/>
  <c r="Q90" i="111"/>
  <c r="Q126" i="111"/>
  <c r="Q102" i="111"/>
  <c r="Q102" i="110"/>
  <c r="Q114" i="110"/>
  <c r="Q78" i="110"/>
  <c r="Q126" i="110"/>
  <c r="Q90" i="110"/>
  <c r="Q102" i="109"/>
  <c r="Q114" i="109"/>
  <c r="Q78" i="109"/>
  <c r="Q126" i="109"/>
  <c r="Q90" i="108"/>
  <c r="Q102" i="108"/>
  <c r="Q78" i="108"/>
  <c r="Q66" i="108"/>
  <c r="Q114" i="108"/>
  <c r="Q126" i="108"/>
  <c r="Q78" i="107"/>
  <c r="Q126" i="107"/>
  <c r="Q90" i="107"/>
  <c r="Q102" i="107"/>
  <c r="Q114" i="106"/>
  <c r="Q78" i="106"/>
  <c r="Q90" i="106"/>
  <c r="Q102" i="106"/>
  <c r="Q114" i="105"/>
  <c r="Q66" i="105"/>
  <c r="Q78" i="105"/>
  <c r="Q126" i="105"/>
  <c r="Q90" i="105"/>
  <c r="Q102" i="105"/>
  <c r="Q114" i="104"/>
  <c r="Q78" i="104"/>
  <c r="Q126" i="104"/>
  <c r="Q90" i="104"/>
  <c r="Q102" i="104"/>
  <c r="Q102" i="103"/>
  <c r="Q114" i="103"/>
  <c r="Q66" i="103"/>
  <c r="Q78" i="103"/>
  <c r="Q126" i="103"/>
  <c r="Q90" i="103"/>
  <c r="Q90" i="102"/>
  <c r="Q102" i="102"/>
  <c r="Q114" i="102"/>
  <c r="Q78" i="102"/>
  <c r="M50" i="21"/>
  <c r="Q114" i="114"/>
  <c r="O50" i="21"/>
  <c r="G50" i="21"/>
  <c r="I50" i="21"/>
  <c r="K50" i="21"/>
  <c r="F50" i="21"/>
  <c r="P25" i="21"/>
  <c r="P14" i="21"/>
  <c r="P48" i="21"/>
  <c r="N50" i="21"/>
  <c r="L50" i="21"/>
  <c r="P36" i="21"/>
  <c r="H50" i="21"/>
  <c r="D36" i="21"/>
  <c r="E25" i="21"/>
  <c r="E50" i="21" s="1"/>
  <c r="D48" i="21"/>
  <c r="J36" i="21"/>
  <c r="D14" i="21"/>
  <c r="J48" i="21"/>
  <c r="G3" i="49"/>
  <c r="O6" i="49"/>
  <c r="O3" i="49" s="1"/>
  <c r="L5" i="114"/>
  <c r="P12" i="49"/>
  <c r="P3" i="49" s="1"/>
  <c r="K16" i="112"/>
  <c r="I16" i="112"/>
  <c r="G16" i="112"/>
  <c r="E16" i="112"/>
  <c r="C16" i="112"/>
  <c r="K16" i="111"/>
  <c r="I16" i="111"/>
  <c r="G16" i="111"/>
  <c r="E16" i="111"/>
  <c r="C16" i="111"/>
  <c r="K16" i="110"/>
  <c r="I16" i="110"/>
  <c r="G16" i="110"/>
  <c r="E16" i="110"/>
  <c r="C16" i="110"/>
  <c r="K16" i="109"/>
  <c r="I16" i="109"/>
  <c r="G16" i="109"/>
  <c r="E16" i="109"/>
  <c r="C16" i="109"/>
  <c r="K16" i="108"/>
  <c r="I16" i="108"/>
  <c r="G16" i="108"/>
  <c r="E16" i="108"/>
  <c r="C16" i="108"/>
  <c r="K16" i="107"/>
  <c r="I16" i="107"/>
  <c r="G16" i="107"/>
  <c r="E16" i="107"/>
  <c r="C16" i="107"/>
  <c r="K16" i="106"/>
  <c r="I16" i="106"/>
  <c r="G16" i="106"/>
  <c r="E16" i="106"/>
  <c r="C16" i="106"/>
  <c r="K16" i="105"/>
  <c r="I16" i="105"/>
  <c r="G16" i="105"/>
  <c r="E16" i="105"/>
  <c r="C16" i="105"/>
  <c r="K16" i="104"/>
  <c r="I16" i="104"/>
  <c r="G16" i="104"/>
  <c r="E16" i="104"/>
  <c r="C16" i="104"/>
  <c r="K16" i="103"/>
  <c r="I16" i="103"/>
  <c r="G16" i="103"/>
  <c r="E16" i="103"/>
  <c r="C16" i="103"/>
  <c r="K16" i="102"/>
  <c r="I16" i="102"/>
  <c r="G16" i="102"/>
  <c r="E16" i="102"/>
  <c r="C16" i="102"/>
  <c r="P50" i="21" l="1"/>
  <c r="D50" i="21"/>
  <c r="J50" i="21"/>
  <c r="O126" i="101"/>
  <c r="Q64" i="101"/>
  <c r="B58" i="101"/>
  <c r="Q58" i="101"/>
  <c r="G26" i="101" s="1"/>
  <c r="B59" i="101"/>
  <c r="Q59" i="101"/>
  <c r="B125" i="102"/>
  <c r="B124" i="102"/>
  <c r="B123" i="102"/>
  <c r="B122" i="102"/>
  <c r="B121" i="102"/>
  <c r="B120" i="102"/>
  <c r="B119" i="102"/>
  <c r="B118" i="102"/>
  <c r="B117" i="102"/>
  <c r="B116" i="102"/>
  <c r="B125" i="101"/>
  <c r="B124" i="101"/>
  <c r="B123" i="101"/>
  <c r="B122" i="101"/>
  <c r="B121" i="101"/>
  <c r="B120" i="101"/>
  <c r="B119" i="101"/>
  <c r="B118" i="101"/>
  <c r="B117" i="101"/>
  <c r="B116" i="101"/>
  <c r="L5" i="112"/>
  <c r="L5" i="111"/>
  <c r="C42" i="111" s="1"/>
  <c r="L5" i="110"/>
  <c r="C42" i="110" s="1"/>
  <c r="L5" i="109"/>
  <c r="L5" i="108"/>
  <c r="L5" i="107"/>
  <c r="L5" i="106"/>
  <c r="L5" i="105"/>
  <c r="L5" i="104"/>
  <c r="L5" i="103"/>
  <c r="L5" i="102"/>
  <c r="C42" i="102" s="1"/>
  <c r="O126" i="114"/>
  <c r="M126" i="114"/>
  <c r="K126" i="114"/>
  <c r="I126" i="114"/>
  <c r="G126" i="114"/>
  <c r="E126" i="114"/>
  <c r="C126" i="114"/>
  <c r="L33" i="114"/>
  <c r="B125" i="114"/>
  <c r="B124" i="114"/>
  <c r="L31" i="114"/>
  <c r="B123" i="114"/>
  <c r="L30" i="114"/>
  <c r="L28" i="114"/>
  <c r="L24" i="114"/>
  <c r="O114" i="114"/>
  <c r="M114" i="114"/>
  <c r="K114" i="114"/>
  <c r="I114" i="114"/>
  <c r="G114" i="114"/>
  <c r="E114" i="114"/>
  <c r="C114" i="114"/>
  <c r="K33" i="114"/>
  <c r="B113" i="114"/>
  <c r="B112" i="114"/>
  <c r="K31" i="114"/>
  <c r="B111" i="114"/>
  <c r="K28" i="114"/>
  <c r="K24" i="114"/>
  <c r="O102" i="114"/>
  <c r="M102" i="114"/>
  <c r="K102" i="114"/>
  <c r="I102" i="114"/>
  <c r="G102" i="114"/>
  <c r="E102" i="114"/>
  <c r="C102" i="114"/>
  <c r="J33" i="114"/>
  <c r="B101" i="114"/>
  <c r="B100" i="114"/>
  <c r="J31" i="114"/>
  <c r="B99" i="114"/>
  <c r="J30" i="114"/>
  <c r="J28" i="114"/>
  <c r="J26" i="114"/>
  <c r="J24" i="114"/>
  <c r="O90" i="114"/>
  <c r="M90" i="114"/>
  <c r="K90" i="114"/>
  <c r="I90" i="114"/>
  <c r="G90" i="114"/>
  <c r="E90" i="114"/>
  <c r="C90" i="114"/>
  <c r="B89" i="114"/>
  <c r="I32" i="114"/>
  <c r="B88" i="114"/>
  <c r="B87" i="114"/>
  <c r="I28" i="114"/>
  <c r="I26" i="114"/>
  <c r="I25" i="114"/>
  <c r="O78" i="114"/>
  <c r="M78" i="114"/>
  <c r="K78" i="114"/>
  <c r="I78" i="114"/>
  <c r="G78" i="114"/>
  <c r="E78" i="114"/>
  <c r="C78" i="114"/>
  <c r="B77" i="114"/>
  <c r="B76" i="114"/>
  <c r="H31" i="114"/>
  <c r="B75" i="114"/>
  <c r="H30" i="114"/>
  <c r="H29" i="114"/>
  <c r="H28" i="114"/>
  <c r="H25" i="114"/>
  <c r="H24" i="114"/>
  <c r="O66" i="114"/>
  <c r="M66" i="114"/>
  <c r="K66" i="114"/>
  <c r="I66" i="114"/>
  <c r="G66" i="114"/>
  <c r="E66" i="114"/>
  <c r="C66" i="114"/>
  <c r="G33" i="114"/>
  <c r="B65" i="114"/>
  <c r="G32" i="114"/>
  <c r="B64" i="114"/>
  <c r="G31" i="114"/>
  <c r="B63" i="114"/>
  <c r="G28" i="114"/>
  <c r="G24" i="114"/>
  <c r="B53" i="114"/>
  <c r="I33" i="114"/>
  <c r="L32" i="114"/>
  <c r="J32" i="114"/>
  <c r="H32" i="114"/>
  <c r="I31" i="114"/>
  <c r="K30" i="114"/>
  <c r="I30" i="114"/>
  <c r="C30" i="114"/>
  <c r="L29" i="114"/>
  <c r="K29" i="114"/>
  <c r="J29" i="114"/>
  <c r="I29" i="114"/>
  <c r="G29" i="114"/>
  <c r="L27" i="114"/>
  <c r="K27" i="114"/>
  <c r="J27" i="114"/>
  <c r="H27" i="114"/>
  <c r="G27" i="114"/>
  <c r="L26" i="114"/>
  <c r="K26" i="114"/>
  <c r="H26" i="114"/>
  <c r="L25" i="114"/>
  <c r="K25" i="114"/>
  <c r="J25" i="114"/>
  <c r="K16" i="114"/>
  <c r="C41" i="114" s="1"/>
  <c r="I16" i="114"/>
  <c r="C40" i="114" s="1"/>
  <c r="G16" i="114"/>
  <c r="C39" i="114" s="1"/>
  <c r="E16" i="114"/>
  <c r="C38" i="114" s="1"/>
  <c r="C16" i="114"/>
  <c r="D37" i="114" s="1"/>
  <c r="D44" i="114" s="1"/>
  <c r="C42" i="114"/>
  <c r="B53" i="109"/>
  <c r="B53" i="105"/>
  <c r="C55" i="105" s="1"/>
  <c r="B53" i="104"/>
  <c r="C55" i="104" s="1"/>
  <c r="B53" i="102"/>
  <c r="C55" i="102" s="1"/>
  <c r="O126" i="112"/>
  <c r="M126" i="112"/>
  <c r="K126" i="112"/>
  <c r="I126" i="112"/>
  <c r="G126" i="112"/>
  <c r="E126" i="112"/>
  <c r="C126" i="112"/>
  <c r="L32" i="112"/>
  <c r="L31" i="112"/>
  <c r="L30" i="112"/>
  <c r="L29" i="112"/>
  <c r="L26" i="112"/>
  <c r="L24" i="112"/>
  <c r="O114" i="112"/>
  <c r="M114" i="112"/>
  <c r="K114" i="112"/>
  <c r="I114" i="112"/>
  <c r="G114" i="112"/>
  <c r="E114" i="112"/>
  <c r="C114" i="112"/>
  <c r="K33" i="112"/>
  <c r="K32" i="112"/>
  <c r="K31" i="112"/>
  <c r="K30" i="112"/>
  <c r="K29" i="112"/>
  <c r="K28" i="112"/>
  <c r="K27" i="112"/>
  <c r="K26" i="112"/>
  <c r="K25" i="112"/>
  <c r="O102" i="112"/>
  <c r="M102" i="112"/>
  <c r="K102" i="112"/>
  <c r="I102" i="112"/>
  <c r="G102" i="112"/>
  <c r="E102" i="112"/>
  <c r="C102" i="112"/>
  <c r="J33" i="112"/>
  <c r="J30" i="112"/>
  <c r="J29" i="112"/>
  <c r="J26" i="112"/>
  <c r="J25" i="112"/>
  <c r="O90" i="112"/>
  <c r="M90" i="112"/>
  <c r="K90" i="112"/>
  <c r="I90" i="112"/>
  <c r="G90" i="112"/>
  <c r="E90" i="112"/>
  <c r="C90" i="112"/>
  <c r="I33" i="112"/>
  <c r="I31" i="112"/>
  <c r="I30" i="112"/>
  <c r="I29" i="112"/>
  <c r="I28" i="112"/>
  <c r="I27" i="112"/>
  <c r="I26" i="112"/>
  <c r="I25" i="112"/>
  <c r="O78" i="112"/>
  <c r="M78" i="112"/>
  <c r="K78" i="112"/>
  <c r="I78" i="112"/>
  <c r="G78" i="112"/>
  <c r="E78" i="112"/>
  <c r="C78" i="112"/>
  <c r="H33" i="112"/>
  <c r="H32" i="112"/>
  <c r="H29" i="112"/>
  <c r="H28" i="112"/>
  <c r="H25" i="112"/>
  <c r="O66" i="112"/>
  <c r="M66" i="112"/>
  <c r="K66" i="112"/>
  <c r="I66" i="112"/>
  <c r="G66" i="112"/>
  <c r="E66" i="112"/>
  <c r="C66" i="112"/>
  <c r="G33" i="112"/>
  <c r="G31" i="112"/>
  <c r="G30" i="112"/>
  <c r="D23" i="112"/>
  <c r="O54" i="21" s="1"/>
  <c r="G25" i="112"/>
  <c r="G24" i="112"/>
  <c r="B53" i="112"/>
  <c r="C55" i="112" s="1"/>
  <c r="C42" i="112"/>
  <c r="L33" i="112"/>
  <c r="F33" i="112"/>
  <c r="J32" i="112"/>
  <c r="I32" i="112"/>
  <c r="G32" i="112"/>
  <c r="F32" i="112"/>
  <c r="J31" i="112"/>
  <c r="H31" i="112"/>
  <c r="F31" i="112"/>
  <c r="H30" i="112"/>
  <c r="F30" i="112"/>
  <c r="C30" i="112"/>
  <c r="G29" i="112"/>
  <c r="F29" i="112"/>
  <c r="B29" i="112"/>
  <c r="L28" i="112"/>
  <c r="J28" i="112"/>
  <c r="F28" i="112"/>
  <c r="B28" i="112"/>
  <c r="L27" i="112"/>
  <c r="J27" i="112"/>
  <c r="H27" i="112"/>
  <c r="G27" i="112"/>
  <c r="F27" i="112"/>
  <c r="B27" i="112"/>
  <c r="H26" i="112"/>
  <c r="F26" i="112"/>
  <c r="B26" i="112"/>
  <c r="L25" i="112"/>
  <c r="F25" i="112"/>
  <c r="B25" i="112"/>
  <c r="K24" i="112"/>
  <c r="J24" i="112"/>
  <c r="I24" i="112"/>
  <c r="F24" i="112"/>
  <c r="B24" i="112"/>
  <c r="B23" i="112"/>
  <c r="B22" i="112"/>
  <c r="B21" i="112"/>
  <c r="B20" i="112"/>
  <c r="C41" i="112"/>
  <c r="C40" i="112"/>
  <c r="C39" i="112"/>
  <c r="C38" i="112"/>
  <c r="D37" i="112"/>
  <c r="D44" i="112" s="1"/>
  <c r="J15" i="112"/>
  <c r="F15" i="112"/>
  <c r="D15" i="112"/>
  <c r="B15" i="112"/>
  <c r="J14" i="112"/>
  <c r="F14" i="112"/>
  <c r="D14" i="112"/>
  <c r="B14" i="112"/>
  <c r="J13" i="112"/>
  <c r="F13" i="112"/>
  <c r="D13" i="112"/>
  <c r="B13" i="112"/>
  <c r="J12" i="112"/>
  <c r="F12" i="112"/>
  <c r="D12" i="112"/>
  <c r="B12" i="112"/>
  <c r="J11" i="112"/>
  <c r="F11" i="112"/>
  <c r="D11" i="112"/>
  <c r="B11" i="112"/>
  <c r="J10" i="112"/>
  <c r="F10" i="112"/>
  <c r="D10" i="112"/>
  <c r="B10" i="112"/>
  <c r="J9" i="112"/>
  <c r="F9" i="112"/>
  <c r="D9" i="112"/>
  <c r="B9" i="112"/>
  <c r="J8" i="112"/>
  <c r="F8" i="112"/>
  <c r="D8" i="112"/>
  <c r="B8" i="112"/>
  <c r="J7" i="112"/>
  <c r="F7" i="112"/>
  <c r="D7" i="112"/>
  <c r="B7" i="112"/>
  <c r="J6" i="112"/>
  <c r="F6" i="112"/>
  <c r="D6" i="112"/>
  <c r="B6" i="112"/>
  <c r="O126" i="111"/>
  <c r="M126" i="111"/>
  <c r="K126" i="111"/>
  <c r="I126" i="111"/>
  <c r="G126" i="111"/>
  <c r="E126" i="111"/>
  <c r="C126" i="111"/>
  <c r="L33" i="111"/>
  <c r="L32" i="111"/>
  <c r="L31" i="111"/>
  <c r="L30" i="111"/>
  <c r="L25" i="111"/>
  <c r="L24" i="111"/>
  <c r="O114" i="111"/>
  <c r="M114" i="111"/>
  <c r="K114" i="111"/>
  <c r="I114" i="111"/>
  <c r="G114" i="111"/>
  <c r="E114" i="111"/>
  <c r="C114" i="111"/>
  <c r="K33" i="111"/>
  <c r="K31" i="111"/>
  <c r="K29" i="111"/>
  <c r="K28" i="111"/>
  <c r="K27" i="111"/>
  <c r="K25" i="111"/>
  <c r="O102" i="111"/>
  <c r="M102" i="111"/>
  <c r="K102" i="111"/>
  <c r="I102" i="111"/>
  <c r="G102" i="111"/>
  <c r="E102" i="111"/>
  <c r="C102" i="111"/>
  <c r="J31" i="111"/>
  <c r="J30" i="111"/>
  <c r="J27" i="111"/>
  <c r="J26" i="111"/>
  <c r="O90" i="111"/>
  <c r="M90" i="111"/>
  <c r="K90" i="111"/>
  <c r="I90" i="111"/>
  <c r="G90" i="111"/>
  <c r="E90" i="111"/>
  <c r="C90" i="111"/>
  <c r="I32" i="111"/>
  <c r="I30" i="111"/>
  <c r="I28" i="111"/>
  <c r="I27" i="111"/>
  <c r="I26" i="111"/>
  <c r="O78" i="111"/>
  <c r="M78" i="111"/>
  <c r="K78" i="111"/>
  <c r="I78" i="111"/>
  <c r="G78" i="111"/>
  <c r="E78" i="111"/>
  <c r="C78" i="111"/>
  <c r="H33" i="111"/>
  <c r="H30" i="111"/>
  <c r="H29" i="111"/>
  <c r="H26" i="111"/>
  <c r="H25" i="111"/>
  <c r="O66" i="111"/>
  <c r="M66" i="111"/>
  <c r="K66" i="111"/>
  <c r="I66" i="111"/>
  <c r="G66" i="111"/>
  <c r="E66" i="111"/>
  <c r="C66" i="111"/>
  <c r="G33" i="111"/>
  <c r="D28" i="111"/>
  <c r="N59" i="21" s="1"/>
  <c r="G31" i="111"/>
  <c r="G30" i="111"/>
  <c r="D23" i="111"/>
  <c r="N54" i="21" s="1"/>
  <c r="G25" i="111"/>
  <c r="D20" i="111"/>
  <c r="N51" i="21" s="1"/>
  <c r="B53" i="111"/>
  <c r="C55" i="111" s="1"/>
  <c r="J33" i="111"/>
  <c r="I33" i="111"/>
  <c r="F33" i="111"/>
  <c r="K32" i="111"/>
  <c r="J32" i="111"/>
  <c r="H32" i="111"/>
  <c r="G32" i="111"/>
  <c r="F32" i="111"/>
  <c r="I31" i="111"/>
  <c r="H31" i="111"/>
  <c r="F31" i="111"/>
  <c r="K30" i="111"/>
  <c r="F30" i="111"/>
  <c r="C30" i="111"/>
  <c r="L29" i="111"/>
  <c r="J29" i="111"/>
  <c r="I29" i="111"/>
  <c r="G29" i="111"/>
  <c r="F29" i="111"/>
  <c r="B29" i="111"/>
  <c r="L28" i="111"/>
  <c r="J28" i="111"/>
  <c r="H28" i="111"/>
  <c r="G28" i="111"/>
  <c r="F28" i="111"/>
  <c r="B28" i="111"/>
  <c r="L27" i="111"/>
  <c r="H27" i="111"/>
  <c r="F27" i="111"/>
  <c r="B27" i="111"/>
  <c r="L26" i="111"/>
  <c r="K26" i="111"/>
  <c r="F26" i="111"/>
  <c r="B26" i="111"/>
  <c r="J25" i="111"/>
  <c r="I25" i="111"/>
  <c r="F25" i="111"/>
  <c r="B25" i="111"/>
  <c r="K24" i="111"/>
  <c r="J24" i="111"/>
  <c r="H24" i="111"/>
  <c r="G24" i="111"/>
  <c r="F24" i="111"/>
  <c r="B24" i="111"/>
  <c r="B23" i="111"/>
  <c r="B22" i="111"/>
  <c r="B21" i="111"/>
  <c r="B20" i="111"/>
  <c r="C41" i="111"/>
  <c r="C40" i="111"/>
  <c r="C39" i="111"/>
  <c r="C38" i="111"/>
  <c r="D37" i="111"/>
  <c r="D44" i="111" s="1"/>
  <c r="J15" i="111"/>
  <c r="F15" i="111"/>
  <c r="D15" i="111"/>
  <c r="B15" i="111"/>
  <c r="J14" i="111"/>
  <c r="F14" i="111"/>
  <c r="D14" i="111"/>
  <c r="B14" i="111"/>
  <c r="J13" i="111"/>
  <c r="F13" i="111"/>
  <c r="D13" i="111"/>
  <c r="B13" i="111"/>
  <c r="J12" i="111"/>
  <c r="F12" i="111"/>
  <c r="D12" i="111"/>
  <c r="B12" i="111"/>
  <c r="J11" i="111"/>
  <c r="F11" i="111"/>
  <c r="D11" i="111"/>
  <c r="B11" i="111"/>
  <c r="J10" i="111"/>
  <c r="F10" i="111"/>
  <c r="D10" i="111"/>
  <c r="B10" i="111"/>
  <c r="J9" i="111"/>
  <c r="F9" i="111"/>
  <c r="D9" i="111"/>
  <c r="B9" i="111"/>
  <c r="J8" i="111"/>
  <c r="F8" i="111"/>
  <c r="D8" i="111"/>
  <c r="B8" i="111"/>
  <c r="J7" i="111"/>
  <c r="F7" i="111"/>
  <c r="D7" i="111"/>
  <c r="B7" i="111"/>
  <c r="J6" i="111"/>
  <c r="F6" i="111"/>
  <c r="D6" i="111"/>
  <c r="B6" i="111"/>
  <c r="O126" i="110"/>
  <c r="M126" i="110"/>
  <c r="K126" i="110"/>
  <c r="I126" i="110"/>
  <c r="G126" i="110"/>
  <c r="E126" i="110"/>
  <c r="C126" i="110"/>
  <c r="L33" i="110"/>
  <c r="L29" i="110"/>
  <c r="O114" i="110"/>
  <c r="M114" i="110"/>
  <c r="K114" i="110"/>
  <c r="I114" i="110"/>
  <c r="G114" i="110"/>
  <c r="E114" i="110"/>
  <c r="C114" i="110"/>
  <c r="K28" i="110"/>
  <c r="K24" i="110"/>
  <c r="O102" i="110"/>
  <c r="M102" i="110"/>
  <c r="K102" i="110"/>
  <c r="I102" i="110"/>
  <c r="G102" i="110"/>
  <c r="E102" i="110"/>
  <c r="C102" i="110"/>
  <c r="J32" i="110"/>
  <c r="J29" i="110"/>
  <c r="J28" i="110"/>
  <c r="J25" i="110"/>
  <c r="O90" i="110"/>
  <c r="M90" i="110"/>
  <c r="K90" i="110"/>
  <c r="I90" i="110"/>
  <c r="G90" i="110"/>
  <c r="E90" i="110"/>
  <c r="C90" i="110"/>
  <c r="I31" i="110"/>
  <c r="O78" i="110"/>
  <c r="M78" i="110"/>
  <c r="K78" i="110"/>
  <c r="I78" i="110"/>
  <c r="G78" i="110"/>
  <c r="E78" i="110"/>
  <c r="C78" i="110"/>
  <c r="H32" i="110"/>
  <c r="H31" i="110"/>
  <c r="H30" i="110"/>
  <c r="D24" i="110"/>
  <c r="M55" i="21" s="1"/>
  <c r="H27" i="110"/>
  <c r="O66" i="110"/>
  <c r="M66" i="110"/>
  <c r="K66" i="110"/>
  <c r="I66" i="110"/>
  <c r="G66" i="110"/>
  <c r="E66" i="110"/>
  <c r="C66" i="110"/>
  <c r="D22" i="110"/>
  <c r="M53" i="21" s="1"/>
  <c r="B53" i="110"/>
  <c r="C55" i="110" s="1"/>
  <c r="K33" i="110"/>
  <c r="J33" i="110"/>
  <c r="I33" i="110"/>
  <c r="H33" i="110"/>
  <c r="G33" i="110"/>
  <c r="F33" i="110"/>
  <c r="L32" i="110"/>
  <c r="I32" i="110"/>
  <c r="G32" i="110"/>
  <c r="F32" i="110"/>
  <c r="L31" i="110"/>
  <c r="K31" i="110"/>
  <c r="J31" i="110"/>
  <c r="G31" i="110"/>
  <c r="F31" i="110"/>
  <c r="L30" i="110"/>
  <c r="K30" i="110"/>
  <c r="J30" i="110"/>
  <c r="I30" i="110"/>
  <c r="F30" i="110"/>
  <c r="C30" i="110"/>
  <c r="K29" i="110"/>
  <c r="I29" i="110"/>
  <c r="H29" i="110"/>
  <c r="G29" i="110"/>
  <c r="F29" i="110"/>
  <c r="B29" i="110"/>
  <c r="L28" i="110"/>
  <c r="I28" i="110"/>
  <c r="G28" i="110"/>
  <c r="F28" i="110"/>
  <c r="B28" i="110"/>
  <c r="L27" i="110"/>
  <c r="K27" i="110"/>
  <c r="J27" i="110"/>
  <c r="G27" i="110"/>
  <c r="F27" i="110"/>
  <c r="B27" i="110"/>
  <c r="L26" i="110"/>
  <c r="K26" i="110"/>
  <c r="J26" i="110"/>
  <c r="I26" i="110"/>
  <c r="H26" i="110"/>
  <c r="F26" i="110"/>
  <c r="B26" i="110"/>
  <c r="L25" i="110"/>
  <c r="K25" i="110"/>
  <c r="I25" i="110"/>
  <c r="H25" i="110"/>
  <c r="G25" i="110"/>
  <c r="F25" i="110"/>
  <c r="B25" i="110"/>
  <c r="L24" i="110"/>
  <c r="J24" i="110"/>
  <c r="I24" i="110"/>
  <c r="G24" i="110"/>
  <c r="F24" i="110"/>
  <c r="B24" i="110"/>
  <c r="B23" i="110"/>
  <c r="B22" i="110"/>
  <c r="B21" i="110"/>
  <c r="B20" i="110"/>
  <c r="C41" i="110"/>
  <c r="C40" i="110"/>
  <c r="C39" i="110"/>
  <c r="C38" i="110"/>
  <c r="D37" i="110"/>
  <c r="D44" i="110" s="1"/>
  <c r="J15" i="110"/>
  <c r="F15" i="110"/>
  <c r="D15" i="110"/>
  <c r="B15" i="110"/>
  <c r="J14" i="110"/>
  <c r="F14" i="110"/>
  <c r="D14" i="110"/>
  <c r="B14" i="110"/>
  <c r="J13" i="110"/>
  <c r="F13" i="110"/>
  <c r="D13" i="110"/>
  <c r="B13" i="110"/>
  <c r="J12" i="110"/>
  <c r="F12" i="110"/>
  <c r="D12" i="110"/>
  <c r="B12" i="110"/>
  <c r="J11" i="110"/>
  <c r="F11" i="110"/>
  <c r="D11" i="110"/>
  <c r="B11" i="110"/>
  <c r="J10" i="110"/>
  <c r="F10" i="110"/>
  <c r="D10" i="110"/>
  <c r="B10" i="110"/>
  <c r="J9" i="110"/>
  <c r="F9" i="110"/>
  <c r="D9" i="110"/>
  <c r="B9" i="110"/>
  <c r="J8" i="110"/>
  <c r="F8" i="110"/>
  <c r="D8" i="110"/>
  <c r="B8" i="110"/>
  <c r="J7" i="110"/>
  <c r="F7" i="110"/>
  <c r="D7" i="110"/>
  <c r="B7" i="110"/>
  <c r="J6" i="110"/>
  <c r="F6" i="110"/>
  <c r="D6" i="110"/>
  <c r="B6" i="110"/>
  <c r="O126" i="109"/>
  <c r="M126" i="109"/>
  <c r="K126" i="109"/>
  <c r="I126" i="109"/>
  <c r="G126" i="109"/>
  <c r="E126" i="109"/>
  <c r="C126" i="109"/>
  <c r="L33" i="109"/>
  <c r="L32" i="109"/>
  <c r="L27" i="109"/>
  <c r="L25" i="109"/>
  <c r="O114" i="109"/>
  <c r="M114" i="109"/>
  <c r="K114" i="109"/>
  <c r="I114" i="109"/>
  <c r="G114" i="109"/>
  <c r="E114" i="109"/>
  <c r="C114" i="109"/>
  <c r="K33" i="109"/>
  <c r="K31" i="109"/>
  <c r="K29" i="109"/>
  <c r="K27" i="109"/>
  <c r="K25" i="109"/>
  <c r="O102" i="109"/>
  <c r="M102" i="109"/>
  <c r="K102" i="109"/>
  <c r="I102" i="109"/>
  <c r="G102" i="109"/>
  <c r="E102" i="109"/>
  <c r="C102" i="109"/>
  <c r="J32" i="109"/>
  <c r="J31" i="109"/>
  <c r="J27" i="109"/>
  <c r="J24" i="109"/>
  <c r="O90" i="109"/>
  <c r="M90" i="109"/>
  <c r="K90" i="109"/>
  <c r="I90" i="109"/>
  <c r="G90" i="109"/>
  <c r="E90" i="109"/>
  <c r="C90" i="109"/>
  <c r="I32" i="109"/>
  <c r="I30" i="109"/>
  <c r="I28" i="109"/>
  <c r="I26" i="109"/>
  <c r="I34" i="109"/>
  <c r="O78" i="109"/>
  <c r="M78" i="109"/>
  <c r="K78" i="109"/>
  <c r="I78" i="109"/>
  <c r="G78" i="109"/>
  <c r="E78" i="109"/>
  <c r="C78" i="109"/>
  <c r="H30" i="109"/>
  <c r="H27" i="109"/>
  <c r="H26" i="109"/>
  <c r="O66" i="109"/>
  <c r="M66" i="109"/>
  <c r="K66" i="109"/>
  <c r="I66" i="109"/>
  <c r="G66" i="109"/>
  <c r="E66" i="109"/>
  <c r="C66" i="109"/>
  <c r="G33" i="109"/>
  <c r="D25" i="109"/>
  <c r="L56" i="21" s="1"/>
  <c r="C42" i="109"/>
  <c r="J33" i="109"/>
  <c r="I33" i="109"/>
  <c r="H33" i="109"/>
  <c r="F33" i="109"/>
  <c r="K32" i="109"/>
  <c r="H32" i="109"/>
  <c r="G32" i="109"/>
  <c r="F32" i="109"/>
  <c r="L31" i="109"/>
  <c r="I31" i="109"/>
  <c r="H31" i="109"/>
  <c r="F31" i="109"/>
  <c r="L30" i="109"/>
  <c r="K30" i="109"/>
  <c r="J30" i="109"/>
  <c r="G30" i="109"/>
  <c r="F30" i="109"/>
  <c r="C30" i="109"/>
  <c r="L29" i="109"/>
  <c r="J29" i="109"/>
  <c r="I29" i="109"/>
  <c r="H29" i="109"/>
  <c r="G29" i="109"/>
  <c r="F29" i="109"/>
  <c r="B29" i="109"/>
  <c r="L28" i="109"/>
  <c r="K28" i="109"/>
  <c r="J28" i="109"/>
  <c r="H28" i="109"/>
  <c r="F28" i="109"/>
  <c r="B28" i="109"/>
  <c r="I27" i="109"/>
  <c r="F27" i="109"/>
  <c r="B27" i="109"/>
  <c r="L26" i="109"/>
  <c r="K26" i="109"/>
  <c r="J26" i="109"/>
  <c r="G26" i="109"/>
  <c r="F26" i="109"/>
  <c r="B26" i="109"/>
  <c r="J25" i="109"/>
  <c r="I25" i="109"/>
  <c r="H25" i="109"/>
  <c r="F25" i="109"/>
  <c r="B25" i="109"/>
  <c r="L24" i="109"/>
  <c r="K24" i="109"/>
  <c r="H24" i="109"/>
  <c r="G24" i="109"/>
  <c r="F24" i="109"/>
  <c r="B24" i="109"/>
  <c r="B23" i="109"/>
  <c r="B22" i="109"/>
  <c r="B21" i="109"/>
  <c r="B20" i="109"/>
  <c r="C41" i="109"/>
  <c r="C40" i="109"/>
  <c r="C39" i="109"/>
  <c r="C38" i="109"/>
  <c r="D37" i="109"/>
  <c r="D44" i="109" s="1"/>
  <c r="J15" i="109"/>
  <c r="F15" i="109"/>
  <c r="D15" i="109"/>
  <c r="B15" i="109"/>
  <c r="J14" i="109"/>
  <c r="F14" i="109"/>
  <c r="D14" i="109"/>
  <c r="B14" i="109"/>
  <c r="J13" i="109"/>
  <c r="F13" i="109"/>
  <c r="D13" i="109"/>
  <c r="B13" i="109"/>
  <c r="J12" i="109"/>
  <c r="F12" i="109"/>
  <c r="D12" i="109"/>
  <c r="B12" i="109"/>
  <c r="J11" i="109"/>
  <c r="F11" i="109"/>
  <c r="D11" i="109"/>
  <c r="B11" i="109"/>
  <c r="J10" i="109"/>
  <c r="F10" i="109"/>
  <c r="D10" i="109"/>
  <c r="B10" i="109"/>
  <c r="J9" i="109"/>
  <c r="F9" i="109"/>
  <c r="D9" i="109"/>
  <c r="B9" i="109"/>
  <c r="J8" i="109"/>
  <c r="F8" i="109"/>
  <c r="D8" i="109"/>
  <c r="B8" i="109"/>
  <c r="J7" i="109"/>
  <c r="F7" i="109"/>
  <c r="D7" i="109"/>
  <c r="B7" i="109"/>
  <c r="J6" i="109"/>
  <c r="F6" i="109"/>
  <c r="D6" i="109"/>
  <c r="B6" i="109"/>
  <c r="O126" i="108"/>
  <c r="M126" i="108"/>
  <c r="K126" i="108"/>
  <c r="I126" i="108"/>
  <c r="G126" i="108"/>
  <c r="E126" i="108"/>
  <c r="C126" i="108"/>
  <c r="L33" i="108"/>
  <c r="L32" i="108"/>
  <c r="L30" i="108"/>
  <c r="L25" i="108"/>
  <c r="O114" i="108"/>
  <c r="M114" i="108"/>
  <c r="K114" i="108"/>
  <c r="I114" i="108"/>
  <c r="G114" i="108"/>
  <c r="E114" i="108"/>
  <c r="C114" i="108"/>
  <c r="K33" i="108"/>
  <c r="K32" i="108"/>
  <c r="K31" i="108"/>
  <c r="K29" i="108"/>
  <c r="K28" i="108"/>
  <c r="K27" i="108"/>
  <c r="K25" i="108"/>
  <c r="K24" i="108"/>
  <c r="O102" i="108"/>
  <c r="M102" i="108"/>
  <c r="K102" i="108"/>
  <c r="I102" i="108"/>
  <c r="G102" i="108"/>
  <c r="E102" i="108"/>
  <c r="C102" i="108"/>
  <c r="J27" i="108"/>
  <c r="O90" i="108"/>
  <c r="M90" i="108"/>
  <c r="K90" i="108"/>
  <c r="I90" i="108"/>
  <c r="G90" i="108"/>
  <c r="E90" i="108"/>
  <c r="C90" i="108"/>
  <c r="I32" i="108"/>
  <c r="I31" i="108"/>
  <c r="I30" i="108"/>
  <c r="I28" i="108"/>
  <c r="I27" i="108"/>
  <c r="I26" i="108"/>
  <c r="O78" i="108"/>
  <c r="M78" i="108"/>
  <c r="K78" i="108"/>
  <c r="I78" i="108"/>
  <c r="G78" i="108"/>
  <c r="E78" i="108"/>
  <c r="C78" i="108"/>
  <c r="H26" i="108"/>
  <c r="O66" i="108"/>
  <c r="M66" i="108"/>
  <c r="K66" i="108"/>
  <c r="I66" i="108"/>
  <c r="G66" i="108"/>
  <c r="E66" i="108"/>
  <c r="C66" i="108"/>
  <c r="G33" i="108"/>
  <c r="G30" i="108"/>
  <c r="D22" i="108"/>
  <c r="K53" i="21" s="1"/>
  <c r="G25" i="108"/>
  <c r="B53" i="108"/>
  <c r="C55" i="108" s="1"/>
  <c r="C42" i="108"/>
  <c r="J33" i="108"/>
  <c r="I33" i="108"/>
  <c r="H33" i="108"/>
  <c r="F33" i="108"/>
  <c r="J32" i="108"/>
  <c r="H32" i="108"/>
  <c r="G32" i="108"/>
  <c r="F32" i="108"/>
  <c r="L31" i="108"/>
  <c r="J31" i="108"/>
  <c r="H31" i="108"/>
  <c r="F31" i="108"/>
  <c r="K30" i="108"/>
  <c r="J30" i="108"/>
  <c r="H30" i="108"/>
  <c r="F30" i="108"/>
  <c r="C30" i="108"/>
  <c r="L29" i="108"/>
  <c r="J29" i="108"/>
  <c r="I29" i="108"/>
  <c r="H29" i="108"/>
  <c r="F29" i="108"/>
  <c r="B29" i="108"/>
  <c r="L28" i="108"/>
  <c r="J28" i="108"/>
  <c r="H28" i="108"/>
  <c r="G28" i="108"/>
  <c r="F28" i="108"/>
  <c r="B28" i="108"/>
  <c r="L27" i="108"/>
  <c r="H27" i="108"/>
  <c r="G27" i="108"/>
  <c r="F27" i="108"/>
  <c r="B27" i="108"/>
  <c r="L26" i="108"/>
  <c r="K26" i="108"/>
  <c r="J26" i="108"/>
  <c r="F26" i="108"/>
  <c r="B26" i="108"/>
  <c r="J25" i="108"/>
  <c r="I25" i="108"/>
  <c r="H25" i="108"/>
  <c r="F25" i="108"/>
  <c r="B25" i="108"/>
  <c r="J24" i="108"/>
  <c r="H24" i="108"/>
  <c r="G24" i="108"/>
  <c r="F24" i="108"/>
  <c r="B24" i="108"/>
  <c r="B23" i="108"/>
  <c r="B22" i="108"/>
  <c r="B21" i="108"/>
  <c r="B20" i="108"/>
  <c r="C41" i="108"/>
  <c r="C40" i="108"/>
  <c r="C39" i="108"/>
  <c r="C38" i="108"/>
  <c r="D37" i="108"/>
  <c r="D44" i="108" s="1"/>
  <c r="J15" i="108"/>
  <c r="F15" i="108"/>
  <c r="D15" i="108"/>
  <c r="B15" i="108"/>
  <c r="J14" i="108"/>
  <c r="F14" i="108"/>
  <c r="D14" i="108"/>
  <c r="B14" i="108"/>
  <c r="J13" i="108"/>
  <c r="F13" i="108"/>
  <c r="D13" i="108"/>
  <c r="B13" i="108"/>
  <c r="J12" i="108"/>
  <c r="F12" i="108"/>
  <c r="D12" i="108"/>
  <c r="B12" i="108"/>
  <c r="J11" i="108"/>
  <c r="F11" i="108"/>
  <c r="D11" i="108"/>
  <c r="B11" i="108"/>
  <c r="J10" i="108"/>
  <c r="F10" i="108"/>
  <c r="D10" i="108"/>
  <c r="B10" i="108"/>
  <c r="J9" i="108"/>
  <c r="F9" i="108"/>
  <c r="D9" i="108"/>
  <c r="B9" i="108"/>
  <c r="J8" i="108"/>
  <c r="F8" i="108"/>
  <c r="D8" i="108"/>
  <c r="B8" i="108"/>
  <c r="J7" i="108"/>
  <c r="F7" i="108"/>
  <c r="D7" i="108"/>
  <c r="B7" i="108"/>
  <c r="J6" i="108"/>
  <c r="F6" i="108"/>
  <c r="D6" i="108"/>
  <c r="B6" i="108"/>
  <c r="O126" i="107"/>
  <c r="M126" i="107"/>
  <c r="K126" i="107"/>
  <c r="I126" i="107"/>
  <c r="G126" i="107"/>
  <c r="E126" i="107"/>
  <c r="C126" i="107"/>
  <c r="L32" i="107"/>
  <c r="L31" i="107"/>
  <c r="L29" i="107"/>
  <c r="L28" i="107"/>
  <c r="L24" i="107"/>
  <c r="O114" i="107"/>
  <c r="M114" i="107"/>
  <c r="K114" i="107"/>
  <c r="I114" i="107"/>
  <c r="G114" i="107"/>
  <c r="E114" i="107"/>
  <c r="C114" i="107"/>
  <c r="K31" i="107"/>
  <c r="K28" i="107"/>
  <c r="K25" i="107"/>
  <c r="K24" i="107"/>
  <c r="O102" i="107"/>
  <c r="M102" i="107"/>
  <c r="K102" i="107"/>
  <c r="I102" i="107"/>
  <c r="G102" i="107"/>
  <c r="E102" i="107"/>
  <c r="C102" i="107"/>
  <c r="J33" i="107"/>
  <c r="J30" i="107"/>
  <c r="J29" i="107"/>
  <c r="J26" i="107"/>
  <c r="J25" i="107"/>
  <c r="O90" i="107"/>
  <c r="M90" i="107"/>
  <c r="K90" i="107"/>
  <c r="I90" i="107"/>
  <c r="G90" i="107"/>
  <c r="E90" i="107"/>
  <c r="C90" i="107"/>
  <c r="I32" i="107"/>
  <c r="I31" i="107"/>
  <c r="I28" i="107"/>
  <c r="D22" i="107"/>
  <c r="J53" i="21" s="1"/>
  <c r="O78" i="107"/>
  <c r="M78" i="107"/>
  <c r="K78" i="107"/>
  <c r="I78" i="107"/>
  <c r="G78" i="107"/>
  <c r="E78" i="107"/>
  <c r="C78" i="107"/>
  <c r="H32" i="107"/>
  <c r="H29" i="107"/>
  <c r="H28" i="107"/>
  <c r="H24" i="107"/>
  <c r="O66" i="107"/>
  <c r="M66" i="107"/>
  <c r="K66" i="107"/>
  <c r="I66" i="107"/>
  <c r="G66" i="107"/>
  <c r="E66" i="107"/>
  <c r="C66" i="107"/>
  <c r="D29" i="107"/>
  <c r="J60" i="21" s="1"/>
  <c r="G30" i="107"/>
  <c r="D25" i="107"/>
  <c r="J56" i="21" s="1"/>
  <c r="G27" i="107"/>
  <c r="D21" i="107"/>
  <c r="J52" i="21" s="1"/>
  <c r="B53" i="107"/>
  <c r="C55" i="107" s="1"/>
  <c r="L33" i="107"/>
  <c r="K33" i="107"/>
  <c r="I33" i="107"/>
  <c r="F33" i="107"/>
  <c r="J32" i="107"/>
  <c r="G32" i="107"/>
  <c r="F32" i="107"/>
  <c r="J31" i="107"/>
  <c r="H31" i="107"/>
  <c r="G31" i="107"/>
  <c r="F31" i="107"/>
  <c r="L30" i="107"/>
  <c r="K30" i="107"/>
  <c r="I30" i="107"/>
  <c r="H30" i="107"/>
  <c r="F30" i="107"/>
  <c r="C30" i="107"/>
  <c r="K29" i="107"/>
  <c r="I29" i="107"/>
  <c r="F29" i="107"/>
  <c r="B29" i="107"/>
  <c r="J28" i="107"/>
  <c r="G28" i="107"/>
  <c r="F28" i="107"/>
  <c r="B28" i="107"/>
  <c r="L27" i="107"/>
  <c r="K27" i="107"/>
  <c r="J27" i="107"/>
  <c r="H27" i="107"/>
  <c r="F27" i="107"/>
  <c r="B27" i="107"/>
  <c r="L26" i="107"/>
  <c r="K26" i="107"/>
  <c r="I26" i="107"/>
  <c r="H26" i="107"/>
  <c r="F26" i="107"/>
  <c r="B26" i="107"/>
  <c r="L25" i="107"/>
  <c r="I25" i="107"/>
  <c r="F25" i="107"/>
  <c r="B25" i="107"/>
  <c r="J24" i="107"/>
  <c r="I24" i="107"/>
  <c r="G24" i="107"/>
  <c r="F24" i="107"/>
  <c r="B24" i="107"/>
  <c r="B23" i="107"/>
  <c r="B22" i="107"/>
  <c r="B21" i="107"/>
  <c r="B20" i="107"/>
  <c r="C41" i="107"/>
  <c r="C40" i="107"/>
  <c r="C39" i="107"/>
  <c r="C38" i="107"/>
  <c r="D37" i="107"/>
  <c r="D44" i="107" s="1"/>
  <c r="J15" i="107"/>
  <c r="F15" i="107"/>
  <c r="D15" i="107"/>
  <c r="B15" i="107"/>
  <c r="J14" i="107"/>
  <c r="F14" i="107"/>
  <c r="D14" i="107"/>
  <c r="B14" i="107"/>
  <c r="J13" i="107"/>
  <c r="F13" i="107"/>
  <c r="D13" i="107"/>
  <c r="B13" i="107"/>
  <c r="J12" i="107"/>
  <c r="F12" i="107"/>
  <c r="D12" i="107"/>
  <c r="B12" i="107"/>
  <c r="J11" i="107"/>
  <c r="F11" i="107"/>
  <c r="D11" i="107"/>
  <c r="B11" i="107"/>
  <c r="J10" i="107"/>
  <c r="F10" i="107"/>
  <c r="D10" i="107"/>
  <c r="B10" i="107"/>
  <c r="J9" i="107"/>
  <c r="F9" i="107"/>
  <c r="D9" i="107"/>
  <c r="B9" i="107"/>
  <c r="J8" i="107"/>
  <c r="F8" i="107"/>
  <c r="D8" i="107"/>
  <c r="B8" i="107"/>
  <c r="J7" i="107"/>
  <c r="F7" i="107"/>
  <c r="D7" i="107"/>
  <c r="B7" i="107"/>
  <c r="J6" i="107"/>
  <c r="F6" i="107"/>
  <c r="D6" i="107"/>
  <c r="B6" i="107"/>
  <c r="C42" i="107"/>
  <c r="O126" i="106"/>
  <c r="M126" i="106"/>
  <c r="K126" i="106"/>
  <c r="I126" i="106"/>
  <c r="G126" i="106"/>
  <c r="E126" i="106"/>
  <c r="C126" i="106"/>
  <c r="L30" i="106"/>
  <c r="L29" i="106"/>
  <c r="L28" i="106"/>
  <c r="L27" i="106"/>
  <c r="L26" i="106"/>
  <c r="O114" i="106"/>
  <c r="M114" i="106"/>
  <c r="K114" i="106"/>
  <c r="I114" i="106"/>
  <c r="G114" i="106"/>
  <c r="E114" i="106"/>
  <c r="C114" i="106"/>
  <c r="K31" i="106"/>
  <c r="K30" i="106"/>
  <c r="K26" i="106"/>
  <c r="O102" i="106"/>
  <c r="M102" i="106"/>
  <c r="K102" i="106"/>
  <c r="I102" i="106"/>
  <c r="G102" i="106"/>
  <c r="E102" i="106"/>
  <c r="C102" i="106"/>
  <c r="J33" i="106"/>
  <c r="J32" i="106"/>
  <c r="J29" i="106"/>
  <c r="J28" i="106"/>
  <c r="J25" i="106"/>
  <c r="J24" i="106"/>
  <c r="O90" i="106"/>
  <c r="M90" i="106"/>
  <c r="K90" i="106"/>
  <c r="I90" i="106"/>
  <c r="G90" i="106"/>
  <c r="E90" i="106"/>
  <c r="C90" i="106"/>
  <c r="I33" i="106"/>
  <c r="I30" i="106"/>
  <c r="I29" i="106"/>
  <c r="I26" i="106"/>
  <c r="I25" i="106"/>
  <c r="O78" i="106"/>
  <c r="M78" i="106"/>
  <c r="K78" i="106"/>
  <c r="I78" i="106"/>
  <c r="G78" i="106"/>
  <c r="E78" i="106"/>
  <c r="C78" i="106"/>
  <c r="H32" i="106"/>
  <c r="H31" i="106"/>
  <c r="H28" i="106"/>
  <c r="H27" i="106"/>
  <c r="H24" i="106"/>
  <c r="O66" i="106"/>
  <c r="M66" i="106"/>
  <c r="K66" i="106"/>
  <c r="I66" i="106"/>
  <c r="G66" i="106"/>
  <c r="E66" i="106"/>
  <c r="C66" i="106"/>
  <c r="G33" i="106"/>
  <c r="D26" i="106"/>
  <c r="I57" i="21" s="1"/>
  <c r="G28" i="106"/>
  <c r="B53" i="106"/>
  <c r="C55" i="106" s="1"/>
  <c r="C42" i="106"/>
  <c r="L33" i="106"/>
  <c r="K33" i="106"/>
  <c r="H33" i="106"/>
  <c r="F33" i="106"/>
  <c r="L32" i="106"/>
  <c r="K32" i="106"/>
  <c r="I32" i="106"/>
  <c r="F32" i="106"/>
  <c r="L31" i="106"/>
  <c r="J31" i="106"/>
  <c r="I31" i="106"/>
  <c r="G31" i="106"/>
  <c r="F31" i="106"/>
  <c r="J30" i="106"/>
  <c r="H30" i="106"/>
  <c r="G30" i="106"/>
  <c r="F30" i="106"/>
  <c r="C30" i="106"/>
  <c r="K29" i="106"/>
  <c r="H29" i="106"/>
  <c r="G29" i="106"/>
  <c r="F29" i="106"/>
  <c r="B29" i="106"/>
  <c r="K28" i="106"/>
  <c r="I28" i="106"/>
  <c r="F28" i="106"/>
  <c r="B28" i="106"/>
  <c r="J27" i="106"/>
  <c r="I27" i="106"/>
  <c r="G27" i="106"/>
  <c r="F27" i="106"/>
  <c r="B27" i="106"/>
  <c r="J26" i="106"/>
  <c r="H26" i="106"/>
  <c r="G26" i="106"/>
  <c r="F26" i="106"/>
  <c r="B26" i="106"/>
  <c r="L25" i="106"/>
  <c r="K25" i="106"/>
  <c r="H25" i="106"/>
  <c r="F25" i="106"/>
  <c r="B25" i="106"/>
  <c r="L24" i="106"/>
  <c r="K24" i="106"/>
  <c r="I24" i="106"/>
  <c r="F24" i="106"/>
  <c r="B24" i="106"/>
  <c r="B23" i="106"/>
  <c r="B22" i="106"/>
  <c r="B21" i="106"/>
  <c r="B20" i="106"/>
  <c r="C41" i="106"/>
  <c r="C40" i="106"/>
  <c r="C39" i="106"/>
  <c r="C38" i="106"/>
  <c r="D37" i="106"/>
  <c r="D44" i="106" s="1"/>
  <c r="J15" i="106"/>
  <c r="F15" i="106"/>
  <c r="D15" i="106"/>
  <c r="B15" i="106"/>
  <c r="J14" i="106"/>
  <c r="F14" i="106"/>
  <c r="D14" i="106"/>
  <c r="B14" i="106"/>
  <c r="J13" i="106"/>
  <c r="F13" i="106"/>
  <c r="D13" i="106"/>
  <c r="B13" i="106"/>
  <c r="J12" i="106"/>
  <c r="F12" i="106"/>
  <c r="D12" i="106"/>
  <c r="B12" i="106"/>
  <c r="J11" i="106"/>
  <c r="F11" i="106"/>
  <c r="D11" i="106"/>
  <c r="B11" i="106"/>
  <c r="J10" i="106"/>
  <c r="F10" i="106"/>
  <c r="D10" i="106"/>
  <c r="B10" i="106"/>
  <c r="J9" i="106"/>
  <c r="F9" i="106"/>
  <c r="D9" i="106"/>
  <c r="B9" i="106"/>
  <c r="J8" i="106"/>
  <c r="F8" i="106"/>
  <c r="D8" i="106"/>
  <c r="B8" i="106"/>
  <c r="J7" i="106"/>
  <c r="F7" i="106"/>
  <c r="D7" i="106"/>
  <c r="B7" i="106"/>
  <c r="J6" i="106"/>
  <c r="F6" i="106"/>
  <c r="D6" i="106"/>
  <c r="B6" i="106"/>
  <c r="O126" i="105"/>
  <c r="M126" i="105"/>
  <c r="K126" i="105"/>
  <c r="I126" i="105"/>
  <c r="G126" i="105"/>
  <c r="E126" i="105"/>
  <c r="C126" i="105"/>
  <c r="L33" i="105"/>
  <c r="L31" i="105"/>
  <c r="L27" i="105"/>
  <c r="L25" i="105"/>
  <c r="O114" i="105"/>
  <c r="M114" i="105"/>
  <c r="K114" i="105"/>
  <c r="I114" i="105"/>
  <c r="G114" i="105"/>
  <c r="E114" i="105"/>
  <c r="C114" i="105"/>
  <c r="K31" i="105"/>
  <c r="K28" i="105"/>
  <c r="K24" i="105"/>
  <c r="O102" i="105"/>
  <c r="M102" i="105"/>
  <c r="K102" i="105"/>
  <c r="I102" i="105"/>
  <c r="G102" i="105"/>
  <c r="E102" i="105"/>
  <c r="C102" i="105"/>
  <c r="J31" i="105"/>
  <c r="J30" i="105"/>
  <c r="J28" i="105"/>
  <c r="J27" i="105"/>
  <c r="J26" i="105"/>
  <c r="J24" i="105"/>
  <c r="O90" i="105"/>
  <c r="M90" i="105"/>
  <c r="K90" i="105"/>
  <c r="I90" i="105"/>
  <c r="G90" i="105"/>
  <c r="E90" i="105"/>
  <c r="C90" i="105"/>
  <c r="I30" i="105"/>
  <c r="I27" i="105"/>
  <c r="I26" i="105"/>
  <c r="O78" i="105"/>
  <c r="M78" i="105"/>
  <c r="K78" i="105"/>
  <c r="I78" i="105"/>
  <c r="G78" i="105"/>
  <c r="E78" i="105"/>
  <c r="C78" i="105"/>
  <c r="H33" i="105"/>
  <c r="D26" i="105"/>
  <c r="H57" i="21" s="1"/>
  <c r="H29" i="105"/>
  <c r="H27" i="105"/>
  <c r="H26" i="105"/>
  <c r="H25" i="105"/>
  <c r="O66" i="105"/>
  <c r="M66" i="105"/>
  <c r="K66" i="105"/>
  <c r="I66" i="105"/>
  <c r="G66" i="105"/>
  <c r="E66" i="105"/>
  <c r="C66" i="105"/>
  <c r="G33" i="105"/>
  <c r="D25" i="105"/>
  <c r="H56" i="21" s="1"/>
  <c r="D24" i="105"/>
  <c r="H55" i="21" s="1"/>
  <c r="G25" i="105"/>
  <c r="C42" i="105"/>
  <c r="K33" i="105"/>
  <c r="J33" i="105"/>
  <c r="I33" i="105"/>
  <c r="F33" i="105"/>
  <c r="L32" i="105"/>
  <c r="J32" i="105"/>
  <c r="I32" i="105"/>
  <c r="H32" i="105"/>
  <c r="G32" i="105"/>
  <c r="F32" i="105"/>
  <c r="I31" i="105"/>
  <c r="H31" i="105"/>
  <c r="G31" i="105"/>
  <c r="F31" i="105"/>
  <c r="L30" i="105"/>
  <c r="K30" i="105"/>
  <c r="F30" i="105"/>
  <c r="C30" i="105"/>
  <c r="L29" i="105"/>
  <c r="K29" i="105"/>
  <c r="J29" i="105"/>
  <c r="I29" i="105"/>
  <c r="G29" i="105"/>
  <c r="F29" i="105"/>
  <c r="B29" i="105"/>
  <c r="L28" i="105"/>
  <c r="I28" i="105"/>
  <c r="H28" i="105"/>
  <c r="G28" i="105"/>
  <c r="F28" i="105"/>
  <c r="B28" i="105"/>
  <c r="K27" i="105"/>
  <c r="G27" i="105"/>
  <c r="F27" i="105"/>
  <c r="B27" i="105"/>
  <c r="L26" i="105"/>
  <c r="K26" i="105"/>
  <c r="F26" i="105"/>
  <c r="B26" i="105"/>
  <c r="K25" i="105"/>
  <c r="J25" i="105"/>
  <c r="I25" i="105"/>
  <c r="F25" i="105"/>
  <c r="B25" i="105"/>
  <c r="L24" i="105"/>
  <c r="I24" i="105"/>
  <c r="H24" i="105"/>
  <c r="G24" i="105"/>
  <c r="F24" i="105"/>
  <c r="B24" i="105"/>
  <c r="B23" i="105"/>
  <c r="B22" i="105"/>
  <c r="B21" i="105"/>
  <c r="B20" i="105"/>
  <c r="C41" i="105"/>
  <c r="C40" i="105"/>
  <c r="C39" i="105"/>
  <c r="C38" i="105"/>
  <c r="D37" i="105"/>
  <c r="D44" i="105" s="1"/>
  <c r="J15" i="105"/>
  <c r="F15" i="105"/>
  <c r="D15" i="105"/>
  <c r="B15" i="105"/>
  <c r="J14" i="105"/>
  <c r="F14" i="105"/>
  <c r="D14" i="105"/>
  <c r="B14" i="105"/>
  <c r="J13" i="105"/>
  <c r="F13" i="105"/>
  <c r="D13" i="105"/>
  <c r="B13" i="105"/>
  <c r="J12" i="105"/>
  <c r="F12" i="105"/>
  <c r="D12" i="105"/>
  <c r="B12" i="105"/>
  <c r="J11" i="105"/>
  <c r="F11" i="105"/>
  <c r="D11" i="105"/>
  <c r="B11" i="105"/>
  <c r="J10" i="105"/>
  <c r="F10" i="105"/>
  <c r="D10" i="105"/>
  <c r="B10" i="105"/>
  <c r="J9" i="105"/>
  <c r="F9" i="105"/>
  <c r="D9" i="105"/>
  <c r="B9" i="105"/>
  <c r="J8" i="105"/>
  <c r="F8" i="105"/>
  <c r="D8" i="105"/>
  <c r="B8" i="105"/>
  <c r="J7" i="105"/>
  <c r="F7" i="105"/>
  <c r="D7" i="105"/>
  <c r="B7" i="105"/>
  <c r="J6" i="105"/>
  <c r="F6" i="105"/>
  <c r="D6" i="105"/>
  <c r="B6" i="105"/>
  <c r="O126" i="104"/>
  <c r="M126" i="104"/>
  <c r="K126" i="104"/>
  <c r="I126" i="104"/>
  <c r="G126" i="104"/>
  <c r="E126" i="104"/>
  <c r="C126" i="104"/>
  <c r="L30" i="104"/>
  <c r="L29" i="104"/>
  <c r="L28" i="104"/>
  <c r="O114" i="104"/>
  <c r="M114" i="104"/>
  <c r="K114" i="104"/>
  <c r="I114" i="104"/>
  <c r="G114" i="104"/>
  <c r="E114" i="104"/>
  <c r="C114" i="104"/>
  <c r="K31" i="104"/>
  <c r="K28" i="104"/>
  <c r="K24" i="104"/>
  <c r="O102" i="104"/>
  <c r="M102" i="104"/>
  <c r="K102" i="104"/>
  <c r="I102" i="104"/>
  <c r="G102" i="104"/>
  <c r="E102" i="104"/>
  <c r="C102" i="104"/>
  <c r="J33" i="104"/>
  <c r="J29" i="104"/>
  <c r="J25" i="104"/>
  <c r="O90" i="104"/>
  <c r="M90" i="104"/>
  <c r="K90" i="104"/>
  <c r="I90" i="104"/>
  <c r="G90" i="104"/>
  <c r="E90" i="104"/>
  <c r="C90" i="104"/>
  <c r="I30" i="104"/>
  <c r="I27" i="104"/>
  <c r="I26" i="104"/>
  <c r="O78" i="104"/>
  <c r="M78" i="104"/>
  <c r="K78" i="104"/>
  <c r="I78" i="104"/>
  <c r="G78" i="104"/>
  <c r="E78" i="104"/>
  <c r="C78" i="104"/>
  <c r="H32" i="104"/>
  <c r="H28" i="104"/>
  <c r="H34" i="104"/>
  <c r="O66" i="104"/>
  <c r="M66" i="104"/>
  <c r="K66" i="104"/>
  <c r="I66" i="104"/>
  <c r="G66" i="104"/>
  <c r="E66" i="104"/>
  <c r="C66" i="104"/>
  <c r="G33" i="104"/>
  <c r="D26" i="104"/>
  <c r="G57" i="21" s="1"/>
  <c r="D25" i="104"/>
  <c r="G56" i="21" s="1"/>
  <c r="G25" i="104"/>
  <c r="C42" i="104"/>
  <c r="L33" i="104"/>
  <c r="K33" i="104"/>
  <c r="I33" i="104"/>
  <c r="H33" i="104"/>
  <c r="F33" i="104"/>
  <c r="L32" i="104"/>
  <c r="J32" i="104"/>
  <c r="I32" i="104"/>
  <c r="G32" i="104"/>
  <c r="F32" i="104"/>
  <c r="L31" i="104"/>
  <c r="J31" i="104"/>
  <c r="H31" i="104"/>
  <c r="G31" i="104"/>
  <c r="F31" i="104"/>
  <c r="K30" i="104"/>
  <c r="J30" i="104"/>
  <c r="H30" i="104"/>
  <c r="F30" i="104"/>
  <c r="C30" i="104"/>
  <c r="K29" i="104"/>
  <c r="I29" i="104"/>
  <c r="H29" i="104"/>
  <c r="F29" i="104"/>
  <c r="B29" i="104"/>
  <c r="J28" i="104"/>
  <c r="I28" i="104"/>
  <c r="G28" i="104"/>
  <c r="F28" i="104"/>
  <c r="B28" i="104"/>
  <c r="L27" i="104"/>
  <c r="K27" i="104"/>
  <c r="J27" i="104"/>
  <c r="H27" i="104"/>
  <c r="G27" i="104"/>
  <c r="F27" i="104"/>
  <c r="B27" i="104"/>
  <c r="L26" i="104"/>
  <c r="K26" i="104"/>
  <c r="J26" i="104"/>
  <c r="H26" i="104"/>
  <c r="F26" i="104"/>
  <c r="B26" i="104"/>
  <c r="L25" i="104"/>
  <c r="K25" i="104"/>
  <c r="I25" i="104"/>
  <c r="H25" i="104"/>
  <c r="F25" i="104"/>
  <c r="B25" i="104"/>
  <c r="L24" i="104"/>
  <c r="J24" i="104"/>
  <c r="I24" i="104"/>
  <c r="G24" i="104"/>
  <c r="F24" i="104"/>
  <c r="B24" i="104"/>
  <c r="B23" i="104"/>
  <c r="B22" i="104"/>
  <c r="B21" i="104"/>
  <c r="B20" i="104"/>
  <c r="C41" i="104"/>
  <c r="C40" i="104"/>
  <c r="C39" i="104"/>
  <c r="C38" i="104"/>
  <c r="D37" i="104"/>
  <c r="D44" i="104" s="1"/>
  <c r="J15" i="104"/>
  <c r="F15" i="104"/>
  <c r="D15" i="104"/>
  <c r="B15" i="104"/>
  <c r="J14" i="104"/>
  <c r="F14" i="104"/>
  <c r="D14" i="104"/>
  <c r="B14" i="104"/>
  <c r="J13" i="104"/>
  <c r="F13" i="104"/>
  <c r="D13" i="104"/>
  <c r="B13" i="104"/>
  <c r="J12" i="104"/>
  <c r="F12" i="104"/>
  <c r="D12" i="104"/>
  <c r="B12" i="104"/>
  <c r="J11" i="104"/>
  <c r="F11" i="104"/>
  <c r="D11" i="104"/>
  <c r="B11" i="104"/>
  <c r="J10" i="104"/>
  <c r="F10" i="104"/>
  <c r="D10" i="104"/>
  <c r="B10" i="104"/>
  <c r="J9" i="104"/>
  <c r="F9" i="104"/>
  <c r="D9" i="104"/>
  <c r="B9" i="104"/>
  <c r="J8" i="104"/>
  <c r="F8" i="104"/>
  <c r="D8" i="104"/>
  <c r="B8" i="104"/>
  <c r="J7" i="104"/>
  <c r="F7" i="104"/>
  <c r="D7" i="104"/>
  <c r="B7" i="104"/>
  <c r="J6" i="104"/>
  <c r="F6" i="104"/>
  <c r="D6" i="104"/>
  <c r="B6" i="104"/>
  <c r="O126" i="103"/>
  <c r="M126" i="103"/>
  <c r="K126" i="103"/>
  <c r="I126" i="103"/>
  <c r="G126" i="103"/>
  <c r="E126" i="103"/>
  <c r="C126" i="103"/>
  <c r="L31" i="103"/>
  <c r="L29" i="103"/>
  <c r="L26" i="103"/>
  <c r="O114" i="103"/>
  <c r="M114" i="103"/>
  <c r="K114" i="103"/>
  <c r="I114" i="103"/>
  <c r="G114" i="103"/>
  <c r="E114" i="103"/>
  <c r="C114" i="103"/>
  <c r="K31" i="103"/>
  <c r="K30" i="103"/>
  <c r="K27" i="103"/>
  <c r="K26" i="103"/>
  <c r="O102" i="103"/>
  <c r="M102" i="103"/>
  <c r="K102" i="103"/>
  <c r="I102" i="103"/>
  <c r="G102" i="103"/>
  <c r="E102" i="103"/>
  <c r="C102" i="103"/>
  <c r="J33" i="103"/>
  <c r="J30" i="103"/>
  <c r="J29" i="103"/>
  <c r="J26" i="103"/>
  <c r="J25" i="103"/>
  <c r="O90" i="103"/>
  <c r="M90" i="103"/>
  <c r="K90" i="103"/>
  <c r="I90" i="103"/>
  <c r="G90" i="103"/>
  <c r="E90" i="103"/>
  <c r="C90" i="103"/>
  <c r="I33" i="103"/>
  <c r="I30" i="103"/>
  <c r="I29" i="103"/>
  <c r="I26" i="103"/>
  <c r="I25" i="103"/>
  <c r="O78" i="103"/>
  <c r="M78" i="103"/>
  <c r="K78" i="103"/>
  <c r="I78" i="103"/>
  <c r="G78" i="103"/>
  <c r="E78" i="103"/>
  <c r="C78" i="103"/>
  <c r="H33" i="103"/>
  <c r="H32" i="103"/>
  <c r="H29" i="103"/>
  <c r="H28" i="103"/>
  <c r="H25" i="103"/>
  <c r="O66" i="103"/>
  <c r="M66" i="103"/>
  <c r="K66" i="103"/>
  <c r="I66" i="103"/>
  <c r="G66" i="103"/>
  <c r="E66" i="103"/>
  <c r="C66" i="103"/>
  <c r="G33" i="103"/>
  <c r="G32" i="103"/>
  <c r="D27" i="103"/>
  <c r="F58" i="21" s="1"/>
  <c r="D24" i="103"/>
  <c r="F55" i="21" s="1"/>
  <c r="D23" i="103"/>
  <c r="F54" i="21" s="1"/>
  <c r="G26" i="103"/>
  <c r="G24" i="103"/>
  <c r="B53" i="103"/>
  <c r="C55" i="103" s="1"/>
  <c r="C42" i="103"/>
  <c r="L33" i="103"/>
  <c r="K33" i="103"/>
  <c r="F33" i="103"/>
  <c r="L32" i="103"/>
  <c r="K32" i="103"/>
  <c r="J32" i="103"/>
  <c r="I32" i="103"/>
  <c r="F32" i="103"/>
  <c r="J31" i="103"/>
  <c r="I31" i="103"/>
  <c r="H31" i="103"/>
  <c r="G31" i="103"/>
  <c r="F31" i="103"/>
  <c r="L30" i="103"/>
  <c r="H30" i="103"/>
  <c r="G30" i="103"/>
  <c r="F30" i="103"/>
  <c r="C30" i="103"/>
  <c r="K29" i="103"/>
  <c r="G29" i="103"/>
  <c r="F29" i="103"/>
  <c r="B29" i="103"/>
  <c r="L28" i="103"/>
  <c r="K28" i="103"/>
  <c r="J28" i="103"/>
  <c r="I28" i="103"/>
  <c r="F28" i="103"/>
  <c r="B28" i="103"/>
  <c r="L27" i="103"/>
  <c r="J27" i="103"/>
  <c r="I27" i="103"/>
  <c r="H27" i="103"/>
  <c r="F27" i="103"/>
  <c r="B27" i="103"/>
  <c r="H26" i="103"/>
  <c r="F26" i="103"/>
  <c r="B26" i="103"/>
  <c r="L25" i="103"/>
  <c r="K25" i="103"/>
  <c r="F25" i="103"/>
  <c r="B25" i="103"/>
  <c r="L24" i="103"/>
  <c r="K24" i="103"/>
  <c r="J24" i="103"/>
  <c r="I24" i="103"/>
  <c r="F24" i="103"/>
  <c r="B24" i="103"/>
  <c r="B23" i="103"/>
  <c r="B22" i="103"/>
  <c r="B21" i="103"/>
  <c r="B20" i="103"/>
  <c r="C41" i="103"/>
  <c r="C40" i="103"/>
  <c r="C39" i="103"/>
  <c r="C38" i="103"/>
  <c r="D37" i="103"/>
  <c r="D44" i="103" s="1"/>
  <c r="J15" i="103"/>
  <c r="F15" i="103"/>
  <c r="D15" i="103"/>
  <c r="B15" i="103"/>
  <c r="J14" i="103"/>
  <c r="F14" i="103"/>
  <c r="D14" i="103"/>
  <c r="B14" i="103"/>
  <c r="J13" i="103"/>
  <c r="F13" i="103"/>
  <c r="D13" i="103"/>
  <c r="B13" i="103"/>
  <c r="J12" i="103"/>
  <c r="F12" i="103"/>
  <c r="D12" i="103"/>
  <c r="B12" i="103"/>
  <c r="J11" i="103"/>
  <c r="F11" i="103"/>
  <c r="D11" i="103"/>
  <c r="B11" i="103"/>
  <c r="J10" i="103"/>
  <c r="F10" i="103"/>
  <c r="D10" i="103"/>
  <c r="B10" i="103"/>
  <c r="J9" i="103"/>
  <c r="F9" i="103"/>
  <c r="D9" i="103"/>
  <c r="B9" i="103"/>
  <c r="J8" i="103"/>
  <c r="F8" i="103"/>
  <c r="D8" i="103"/>
  <c r="B8" i="103"/>
  <c r="J7" i="103"/>
  <c r="F7" i="103"/>
  <c r="D7" i="103"/>
  <c r="B7" i="103"/>
  <c r="J6" i="103"/>
  <c r="F6" i="103"/>
  <c r="D6" i="103"/>
  <c r="B6" i="103"/>
  <c r="O126" i="102"/>
  <c r="M126" i="102"/>
  <c r="K126" i="102"/>
  <c r="I126" i="102"/>
  <c r="G126" i="102"/>
  <c r="E126" i="102"/>
  <c r="C126" i="102"/>
  <c r="L32" i="102"/>
  <c r="L27" i="102"/>
  <c r="L26" i="102"/>
  <c r="L24" i="102"/>
  <c r="O114" i="102"/>
  <c r="M114" i="102"/>
  <c r="K114" i="102"/>
  <c r="I114" i="102"/>
  <c r="G114" i="102"/>
  <c r="E114" i="102"/>
  <c r="C114" i="102"/>
  <c r="K33" i="102"/>
  <c r="B113" i="102"/>
  <c r="K32" i="102"/>
  <c r="B112" i="102"/>
  <c r="B111" i="102"/>
  <c r="K30" i="102"/>
  <c r="B110" i="102"/>
  <c r="K29" i="102"/>
  <c r="B109" i="102"/>
  <c r="K28" i="102"/>
  <c r="B108" i="102"/>
  <c r="K27" i="102"/>
  <c r="B107" i="102"/>
  <c r="B106" i="102"/>
  <c r="B105" i="102"/>
  <c r="B104" i="102"/>
  <c r="O102" i="102"/>
  <c r="M102" i="102"/>
  <c r="K102" i="102"/>
  <c r="I102" i="102"/>
  <c r="G102" i="102"/>
  <c r="E102" i="102"/>
  <c r="C102" i="102"/>
  <c r="B101" i="102"/>
  <c r="J32" i="102"/>
  <c r="B100" i="102"/>
  <c r="B99" i="102"/>
  <c r="B98" i="102"/>
  <c r="B97" i="102"/>
  <c r="J28" i="102"/>
  <c r="B96" i="102"/>
  <c r="B95" i="102"/>
  <c r="B94" i="102"/>
  <c r="B93" i="102"/>
  <c r="J34" i="102"/>
  <c r="B92" i="102"/>
  <c r="O90" i="102"/>
  <c r="M90" i="102"/>
  <c r="K90" i="102"/>
  <c r="I90" i="102"/>
  <c r="G90" i="102"/>
  <c r="E90" i="102"/>
  <c r="C90" i="102"/>
  <c r="I33" i="102"/>
  <c r="B89" i="102"/>
  <c r="B88" i="102"/>
  <c r="I31" i="102"/>
  <c r="B87" i="102"/>
  <c r="I30" i="102"/>
  <c r="B86" i="102"/>
  <c r="I29" i="102"/>
  <c r="B85" i="102"/>
  <c r="I28" i="102"/>
  <c r="B84" i="102"/>
  <c r="I27" i="102"/>
  <c r="B83" i="102"/>
  <c r="I26" i="102"/>
  <c r="B82" i="102"/>
  <c r="B81" i="102"/>
  <c r="B80" i="102"/>
  <c r="O78" i="102"/>
  <c r="M78" i="102"/>
  <c r="K78" i="102"/>
  <c r="I78" i="102"/>
  <c r="G78" i="102"/>
  <c r="E78" i="102"/>
  <c r="C78" i="102"/>
  <c r="B77" i="102"/>
  <c r="B76" i="102"/>
  <c r="H31" i="102"/>
  <c r="B75" i="102"/>
  <c r="B74" i="102"/>
  <c r="H29" i="102"/>
  <c r="B73" i="102"/>
  <c r="B72" i="102"/>
  <c r="H27" i="102"/>
  <c r="B71" i="102"/>
  <c r="B70" i="102"/>
  <c r="B69" i="102"/>
  <c r="B68" i="102"/>
  <c r="O66" i="102"/>
  <c r="M66" i="102"/>
  <c r="K66" i="102"/>
  <c r="I66" i="102"/>
  <c r="G66" i="102"/>
  <c r="E66" i="102"/>
  <c r="C66" i="102"/>
  <c r="G33" i="102"/>
  <c r="B65" i="102"/>
  <c r="B64" i="102"/>
  <c r="G31" i="102"/>
  <c r="B63" i="102"/>
  <c r="D26" i="102"/>
  <c r="E57" i="21" s="1"/>
  <c r="B62" i="102"/>
  <c r="B61" i="102"/>
  <c r="B60" i="102"/>
  <c r="G27" i="102"/>
  <c r="B59" i="102"/>
  <c r="G26" i="102"/>
  <c r="B58" i="102"/>
  <c r="G25" i="102"/>
  <c r="B57" i="102"/>
  <c r="G24" i="102"/>
  <c r="B56" i="102"/>
  <c r="L33" i="102"/>
  <c r="J33" i="102"/>
  <c r="H33" i="102"/>
  <c r="F33" i="102"/>
  <c r="H32" i="102"/>
  <c r="G32" i="102"/>
  <c r="F32" i="102"/>
  <c r="L31" i="102"/>
  <c r="K31" i="102"/>
  <c r="J31" i="102"/>
  <c r="F31" i="102"/>
  <c r="L30" i="102"/>
  <c r="J30" i="102"/>
  <c r="H30" i="102"/>
  <c r="G30" i="102"/>
  <c r="F30" i="102"/>
  <c r="C30" i="102"/>
  <c r="L29" i="102"/>
  <c r="J29" i="102"/>
  <c r="G29" i="102"/>
  <c r="F29" i="102"/>
  <c r="B29" i="102"/>
  <c r="L28" i="102"/>
  <c r="H28" i="102"/>
  <c r="F28" i="102"/>
  <c r="B28" i="102"/>
  <c r="J27" i="102"/>
  <c r="F27" i="102"/>
  <c r="B27" i="102"/>
  <c r="K26" i="102"/>
  <c r="J26" i="102"/>
  <c r="H26" i="102"/>
  <c r="F26" i="102"/>
  <c r="B26" i="102"/>
  <c r="L25" i="102"/>
  <c r="J25" i="102"/>
  <c r="I25" i="102"/>
  <c r="H25" i="102"/>
  <c r="F25" i="102"/>
  <c r="B25" i="102"/>
  <c r="K24" i="102"/>
  <c r="H24" i="102"/>
  <c r="F24" i="102"/>
  <c r="B24" i="102"/>
  <c r="B23" i="102"/>
  <c r="B22" i="102"/>
  <c r="B21" i="102"/>
  <c r="B20" i="102"/>
  <c r="C41" i="102"/>
  <c r="C40" i="102"/>
  <c r="C39" i="102"/>
  <c r="C38" i="102"/>
  <c r="D37" i="102"/>
  <c r="D44" i="102" s="1"/>
  <c r="J15" i="102"/>
  <c r="F15" i="102"/>
  <c r="D15" i="102"/>
  <c r="B15" i="102"/>
  <c r="J14" i="102"/>
  <c r="F14" i="102"/>
  <c r="D14" i="102"/>
  <c r="B14" i="102"/>
  <c r="J13" i="102"/>
  <c r="F13" i="102"/>
  <c r="D13" i="102"/>
  <c r="B13" i="102"/>
  <c r="J12" i="102"/>
  <c r="F12" i="102"/>
  <c r="D12" i="102"/>
  <c r="B12" i="102"/>
  <c r="J11" i="102"/>
  <c r="F11" i="102"/>
  <c r="D11" i="102"/>
  <c r="B11" i="102"/>
  <c r="J10" i="102"/>
  <c r="F10" i="102"/>
  <c r="D10" i="102"/>
  <c r="B10" i="102"/>
  <c r="J9" i="102"/>
  <c r="F9" i="102"/>
  <c r="D9" i="102"/>
  <c r="B9" i="102"/>
  <c r="J8" i="102"/>
  <c r="F8" i="102"/>
  <c r="D8" i="102"/>
  <c r="B8" i="102"/>
  <c r="J7" i="102"/>
  <c r="F7" i="102"/>
  <c r="D7" i="102"/>
  <c r="B7" i="102"/>
  <c r="J6" i="102"/>
  <c r="F6" i="102"/>
  <c r="D6" i="102"/>
  <c r="B6" i="102"/>
  <c r="Q117" i="101"/>
  <c r="L25" i="101" s="1"/>
  <c r="L5" i="101"/>
  <c r="C42" i="101" s="1"/>
  <c r="M126" i="101"/>
  <c r="K126" i="101"/>
  <c r="I126" i="101"/>
  <c r="G126" i="101"/>
  <c r="E126" i="101"/>
  <c r="C126" i="101"/>
  <c r="Q125" i="101"/>
  <c r="L33" i="101" s="1"/>
  <c r="Q124" i="101"/>
  <c r="L32" i="101" s="1"/>
  <c r="Q123" i="101"/>
  <c r="L31" i="101" s="1"/>
  <c r="Q122" i="101"/>
  <c r="L30" i="101" s="1"/>
  <c r="Q121" i="101"/>
  <c r="L29" i="101" s="1"/>
  <c r="Q120" i="101"/>
  <c r="L28" i="101" s="1"/>
  <c r="Q119" i="101"/>
  <c r="L27" i="101" s="1"/>
  <c r="Q118" i="101"/>
  <c r="L26" i="101" s="1"/>
  <c r="Q116" i="101"/>
  <c r="L24" i="101" s="1"/>
  <c r="B53" i="101"/>
  <c r="C55" i="101" s="1"/>
  <c r="E55" i="101" s="1"/>
  <c r="G114" i="101"/>
  <c r="O78" i="101"/>
  <c r="Q77" i="101"/>
  <c r="H33" i="101" s="1"/>
  <c r="Q56" i="101"/>
  <c r="G24" i="101" s="1"/>
  <c r="B15" i="101"/>
  <c r="B14" i="101"/>
  <c r="B13" i="101"/>
  <c r="B12" i="101"/>
  <c r="B11" i="101"/>
  <c r="B10" i="101"/>
  <c r="B9" i="101"/>
  <c r="B8" i="101"/>
  <c r="B7" i="101"/>
  <c r="B6" i="101"/>
  <c r="O114" i="101"/>
  <c r="M114" i="101"/>
  <c r="K114" i="101"/>
  <c r="I114" i="101"/>
  <c r="E114" i="101"/>
  <c r="C114" i="101"/>
  <c r="Q113" i="101"/>
  <c r="K33" i="101" s="1"/>
  <c r="B113" i="101"/>
  <c r="Q112" i="101"/>
  <c r="K32" i="101" s="1"/>
  <c r="B112" i="101"/>
  <c r="Q111" i="101"/>
  <c r="K31" i="101" s="1"/>
  <c r="B111" i="101"/>
  <c r="Q110" i="101"/>
  <c r="K30" i="101" s="1"/>
  <c r="B110" i="101"/>
  <c r="Q109" i="101"/>
  <c r="K29" i="101" s="1"/>
  <c r="B109" i="101"/>
  <c r="Q108" i="101"/>
  <c r="K28" i="101" s="1"/>
  <c r="B108" i="101"/>
  <c r="Q107" i="101"/>
  <c r="K27" i="101" s="1"/>
  <c r="B107" i="101"/>
  <c r="Q106" i="101"/>
  <c r="K26" i="101" s="1"/>
  <c r="B106" i="101"/>
  <c r="Q105" i="101"/>
  <c r="K25" i="101" s="1"/>
  <c r="B105" i="101"/>
  <c r="Q104" i="101"/>
  <c r="K24" i="101" s="1"/>
  <c r="B104" i="101"/>
  <c r="O102" i="101"/>
  <c r="M102" i="101"/>
  <c r="K102" i="101"/>
  <c r="I102" i="101"/>
  <c r="G102" i="101"/>
  <c r="E102" i="101"/>
  <c r="C102" i="101"/>
  <c r="Q101" i="101"/>
  <c r="J33" i="101" s="1"/>
  <c r="B101" i="101"/>
  <c r="Q100" i="101"/>
  <c r="J32" i="101" s="1"/>
  <c r="B100" i="101"/>
  <c r="Q99" i="101"/>
  <c r="J31" i="101" s="1"/>
  <c r="B99" i="101"/>
  <c r="Q98" i="101"/>
  <c r="J30" i="101" s="1"/>
  <c r="B98" i="101"/>
  <c r="Q97" i="101"/>
  <c r="J29" i="101" s="1"/>
  <c r="B97" i="101"/>
  <c r="Q96" i="101"/>
  <c r="J28" i="101" s="1"/>
  <c r="B96" i="101"/>
  <c r="Q95" i="101"/>
  <c r="J27" i="101" s="1"/>
  <c r="B95" i="101"/>
  <c r="Q94" i="101"/>
  <c r="J26" i="101" s="1"/>
  <c r="B94" i="101"/>
  <c r="Q93" i="101"/>
  <c r="J25" i="101" s="1"/>
  <c r="B93" i="101"/>
  <c r="Q92" i="101"/>
  <c r="J24" i="101" s="1"/>
  <c r="B92" i="101"/>
  <c r="O90" i="101"/>
  <c r="M90" i="101"/>
  <c r="K90" i="101"/>
  <c r="I90" i="101"/>
  <c r="G90" i="101"/>
  <c r="E90" i="101"/>
  <c r="C90" i="101"/>
  <c r="Q89" i="101"/>
  <c r="I33" i="101" s="1"/>
  <c r="B89" i="101"/>
  <c r="Q88" i="101"/>
  <c r="I32" i="101" s="1"/>
  <c r="B88" i="101"/>
  <c r="Q87" i="101"/>
  <c r="I31" i="101" s="1"/>
  <c r="B87" i="101"/>
  <c r="Q86" i="101"/>
  <c r="I30" i="101" s="1"/>
  <c r="B86" i="101"/>
  <c r="Q85" i="101"/>
  <c r="I29" i="101" s="1"/>
  <c r="B85" i="101"/>
  <c r="Q84" i="101"/>
  <c r="I28" i="101" s="1"/>
  <c r="B84" i="101"/>
  <c r="Q83" i="101"/>
  <c r="I27" i="101" s="1"/>
  <c r="B83" i="101"/>
  <c r="Q82" i="101"/>
  <c r="I26" i="101" s="1"/>
  <c r="B82" i="101"/>
  <c r="Q81" i="101"/>
  <c r="I25" i="101" s="1"/>
  <c r="B81" i="101"/>
  <c r="Q80" i="101"/>
  <c r="I24" i="101" s="1"/>
  <c r="B80" i="101"/>
  <c r="M78" i="101"/>
  <c r="K78" i="101"/>
  <c r="I78" i="101"/>
  <c r="G78" i="101"/>
  <c r="E78" i="101"/>
  <c r="C78" i="101"/>
  <c r="B77" i="101"/>
  <c r="Q76" i="101"/>
  <c r="H32" i="101" s="1"/>
  <c r="B76" i="101"/>
  <c r="Q75" i="101"/>
  <c r="H31" i="101" s="1"/>
  <c r="B75" i="101"/>
  <c r="Q74" i="101"/>
  <c r="H30" i="101" s="1"/>
  <c r="B74" i="101"/>
  <c r="Q73" i="101"/>
  <c r="H29" i="101" s="1"/>
  <c r="B73" i="101"/>
  <c r="Q72" i="101"/>
  <c r="H28" i="101" s="1"/>
  <c r="B72" i="101"/>
  <c r="Q71" i="101"/>
  <c r="H27" i="101" s="1"/>
  <c r="B71" i="101"/>
  <c r="Q70" i="101"/>
  <c r="H26" i="101" s="1"/>
  <c r="B70" i="101"/>
  <c r="Q69" i="101"/>
  <c r="H25" i="101" s="1"/>
  <c r="B69" i="101"/>
  <c r="Q68" i="101"/>
  <c r="H24" i="101" s="1"/>
  <c r="B68" i="101"/>
  <c r="O66" i="101"/>
  <c r="M66" i="101"/>
  <c r="K66" i="101"/>
  <c r="I66" i="101"/>
  <c r="G66" i="101"/>
  <c r="E66" i="101"/>
  <c r="C66" i="101"/>
  <c r="Q65" i="101"/>
  <c r="G33" i="101" s="1"/>
  <c r="B65" i="101"/>
  <c r="B64" i="101"/>
  <c r="Q63" i="101"/>
  <c r="G31" i="101" s="1"/>
  <c r="B63" i="101"/>
  <c r="Q62" i="101"/>
  <c r="G30" i="101" s="1"/>
  <c r="B62" i="101"/>
  <c r="Q61" i="101"/>
  <c r="G29" i="101" s="1"/>
  <c r="B61" i="101"/>
  <c r="Q60" i="101"/>
  <c r="B60" i="101"/>
  <c r="G27" i="101"/>
  <c r="Q57" i="101"/>
  <c r="G25" i="101" s="1"/>
  <c r="B57" i="101"/>
  <c r="B56" i="101"/>
  <c r="C30" i="101"/>
  <c r="F33" i="101"/>
  <c r="B29" i="101"/>
  <c r="F32" i="101"/>
  <c r="B28" i="101"/>
  <c r="F31" i="101"/>
  <c r="B27" i="101"/>
  <c r="F30" i="101"/>
  <c r="B26" i="101"/>
  <c r="F29" i="101"/>
  <c r="B25" i="101"/>
  <c r="F28" i="101"/>
  <c r="B24" i="101"/>
  <c r="F27" i="101"/>
  <c r="B23" i="101"/>
  <c r="F26" i="101"/>
  <c r="B22" i="101"/>
  <c r="F25" i="101"/>
  <c r="B21" i="101"/>
  <c r="F24" i="101"/>
  <c r="B20" i="101"/>
  <c r="K16" i="101"/>
  <c r="C41" i="101" s="1"/>
  <c r="I16" i="101"/>
  <c r="C40" i="101" s="1"/>
  <c r="G16" i="101"/>
  <c r="C39" i="101" s="1"/>
  <c r="E16" i="101"/>
  <c r="C38" i="101" s="1"/>
  <c r="C16" i="101"/>
  <c r="D37" i="101" s="1"/>
  <c r="D44" i="101" s="1"/>
  <c r="J15" i="101"/>
  <c r="F15" i="101"/>
  <c r="D15" i="101"/>
  <c r="J14" i="101"/>
  <c r="F14" i="101"/>
  <c r="D14" i="101"/>
  <c r="J13" i="101"/>
  <c r="F13" i="101"/>
  <c r="D13" i="101"/>
  <c r="J12" i="101"/>
  <c r="F12" i="101"/>
  <c r="D12" i="101"/>
  <c r="J11" i="101"/>
  <c r="F11" i="101"/>
  <c r="D11" i="101"/>
  <c r="J10" i="101"/>
  <c r="F10" i="101"/>
  <c r="D10" i="101"/>
  <c r="J9" i="101"/>
  <c r="F9" i="101"/>
  <c r="D9" i="101"/>
  <c r="J8" i="101"/>
  <c r="F8" i="101"/>
  <c r="D8" i="101"/>
  <c r="J7" i="101"/>
  <c r="F7" i="101"/>
  <c r="D7" i="101"/>
  <c r="J6" i="101"/>
  <c r="F6" i="101"/>
  <c r="D6" i="101"/>
  <c r="Q66" i="101" l="1"/>
  <c r="D28" i="101"/>
  <c r="D59" i="21" s="1"/>
  <c r="L7" i="101"/>
  <c r="D24" i="112"/>
  <c r="O55" i="21" s="1"/>
  <c r="D25" i="112"/>
  <c r="O56" i="21" s="1"/>
  <c r="D26" i="112"/>
  <c r="O57" i="21" s="1"/>
  <c r="G28" i="112"/>
  <c r="H34" i="112"/>
  <c r="L7" i="112"/>
  <c r="D22" i="112"/>
  <c r="O53" i="21" s="1"/>
  <c r="K34" i="112"/>
  <c r="G27" i="111"/>
  <c r="D24" i="111"/>
  <c r="N55" i="21" s="1"/>
  <c r="D25" i="111"/>
  <c r="N56" i="21" s="1"/>
  <c r="D22" i="111"/>
  <c r="N53" i="21" s="1"/>
  <c r="D26" i="111"/>
  <c r="N57" i="21" s="1"/>
  <c r="D27" i="111"/>
  <c r="N58" i="21" s="1"/>
  <c r="K34" i="111"/>
  <c r="L7" i="111"/>
  <c r="D23" i="110"/>
  <c r="M54" i="21" s="1"/>
  <c r="D27" i="110"/>
  <c r="M58" i="21" s="1"/>
  <c r="D20" i="110"/>
  <c r="M51" i="21" s="1"/>
  <c r="D28" i="110"/>
  <c r="M59" i="21" s="1"/>
  <c r="L7" i="110"/>
  <c r="D21" i="110"/>
  <c r="M52" i="21" s="1"/>
  <c r="D29" i="110"/>
  <c r="D20" i="109"/>
  <c r="L51" i="21" s="1"/>
  <c r="D24" i="109"/>
  <c r="L55" i="21" s="1"/>
  <c r="D28" i="109"/>
  <c r="L59" i="21" s="1"/>
  <c r="D21" i="109"/>
  <c r="L52" i="21" s="1"/>
  <c r="L7" i="109"/>
  <c r="D26" i="109"/>
  <c r="L57" i="21" s="1"/>
  <c r="D22" i="109"/>
  <c r="L53" i="21" s="1"/>
  <c r="G28" i="109"/>
  <c r="D23" i="109"/>
  <c r="L54" i="21" s="1"/>
  <c r="D27" i="109"/>
  <c r="L58" i="21" s="1"/>
  <c r="L34" i="109"/>
  <c r="D26" i="108"/>
  <c r="K57" i="21" s="1"/>
  <c r="G26" i="108"/>
  <c r="D20" i="108"/>
  <c r="K51" i="21" s="1"/>
  <c r="D24" i="108"/>
  <c r="K55" i="21" s="1"/>
  <c r="D28" i="108"/>
  <c r="K59" i="21" s="1"/>
  <c r="L7" i="108"/>
  <c r="D27" i="108"/>
  <c r="K58" i="21" s="1"/>
  <c r="D25" i="108"/>
  <c r="K56" i="21" s="1"/>
  <c r="D23" i="108"/>
  <c r="K54" i="21" s="1"/>
  <c r="I34" i="108"/>
  <c r="L34" i="108"/>
  <c r="G25" i="107"/>
  <c r="G29" i="107"/>
  <c r="L7" i="107"/>
  <c r="D27" i="107"/>
  <c r="J58" i="21" s="1"/>
  <c r="D20" i="107"/>
  <c r="J51" i="21" s="1"/>
  <c r="D24" i="107"/>
  <c r="J55" i="21" s="1"/>
  <c r="D28" i="107"/>
  <c r="J59" i="21" s="1"/>
  <c r="D23" i="107"/>
  <c r="J54" i="21" s="1"/>
  <c r="G33" i="107"/>
  <c r="L7" i="106"/>
  <c r="D25" i="106"/>
  <c r="I56" i="21" s="1"/>
  <c r="D23" i="106"/>
  <c r="I54" i="21" s="1"/>
  <c r="D27" i="106"/>
  <c r="I58" i="21" s="1"/>
  <c r="D20" i="106"/>
  <c r="I51" i="21" s="1"/>
  <c r="D24" i="106"/>
  <c r="I55" i="21" s="1"/>
  <c r="D28" i="106"/>
  <c r="I59" i="21" s="1"/>
  <c r="D20" i="105"/>
  <c r="H51" i="21" s="1"/>
  <c r="D28" i="105"/>
  <c r="H59" i="21" s="1"/>
  <c r="D22" i="105"/>
  <c r="H53" i="21" s="1"/>
  <c r="L7" i="105"/>
  <c r="D23" i="105"/>
  <c r="H54" i="21" s="1"/>
  <c r="D27" i="105"/>
  <c r="H58" i="21" s="1"/>
  <c r="G29" i="104"/>
  <c r="D27" i="104"/>
  <c r="G58" i="21" s="1"/>
  <c r="D23" i="104"/>
  <c r="G54" i="21" s="1"/>
  <c r="L7" i="104"/>
  <c r="D20" i="104"/>
  <c r="G51" i="21" s="1"/>
  <c r="D24" i="104"/>
  <c r="G55" i="21" s="1"/>
  <c r="D28" i="104"/>
  <c r="G59" i="21" s="1"/>
  <c r="G34" i="103"/>
  <c r="D25" i="103"/>
  <c r="F56" i="21" s="1"/>
  <c r="L7" i="103"/>
  <c r="D26" i="103"/>
  <c r="F57" i="21" s="1"/>
  <c r="G28" i="103"/>
  <c r="G27" i="103"/>
  <c r="D24" i="102"/>
  <c r="E55" i="21" s="1"/>
  <c r="D28" i="102"/>
  <c r="E59" i="21" s="1"/>
  <c r="L7" i="102"/>
  <c r="D25" i="102"/>
  <c r="E56" i="21" s="1"/>
  <c r="J24" i="102"/>
  <c r="G28" i="102"/>
  <c r="D22" i="102"/>
  <c r="E53" i="21" s="1"/>
  <c r="I34" i="102"/>
  <c r="K34" i="102"/>
  <c r="Q126" i="101"/>
  <c r="G32" i="101"/>
  <c r="D28" i="112"/>
  <c r="O59" i="21" s="1"/>
  <c r="I34" i="112"/>
  <c r="L34" i="112"/>
  <c r="D21" i="112"/>
  <c r="O52" i="21" s="1"/>
  <c r="D29" i="112"/>
  <c r="O60" i="21" s="1"/>
  <c r="D20" i="112"/>
  <c r="O51" i="21" s="1"/>
  <c r="G26" i="112"/>
  <c r="D27" i="112"/>
  <c r="O58" i="21" s="1"/>
  <c r="H24" i="112"/>
  <c r="J34" i="112"/>
  <c r="I34" i="111"/>
  <c r="L34" i="111"/>
  <c r="D21" i="111"/>
  <c r="N52" i="21" s="1"/>
  <c r="D29" i="111"/>
  <c r="N60" i="21" s="1"/>
  <c r="G26" i="111"/>
  <c r="J34" i="111"/>
  <c r="I24" i="111"/>
  <c r="H34" i="111"/>
  <c r="H34" i="110"/>
  <c r="J34" i="110"/>
  <c r="H24" i="110"/>
  <c r="D26" i="110"/>
  <c r="M57" i="21" s="1"/>
  <c r="I34" i="110"/>
  <c r="L34" i="110"/>
  <c r="H28" i="110"/>
  <c r="D25" i="110"/>
  <c r="M56" i="21" s="1"/>
  <c r="G34" i="110"/>
  <c r="G27" i="109"/>
  <c r="G31" i="109"/>
  <c r="K34" i="109"/>
  <c r="J34" i="109"/>
  <c r="D29" i="109"/>
  <c r="L60" i="21" s="1"/>
  <c r="G34" i="109"/>
  <c r="I24" i="109"/>
  <c r="H34" i="109"/>
  <c r="J34" i="108"/>
  <c r="D21" i="108"/>
  <c r="K52" i="21" s="1"/>
  <c r="D29" i="108"/>
  <c r="K60" i="21" s="1"/>
  <c r="I24" i="108"/>
  <c r="G31" i="108"/>
  <c r="H34" i="108"/>
  <c r="K34" i="108"/>
  <c r="L24" i="108"/>
  <c r="G29" i="108"/>
  <c r="J34" i="107"/>
  <c r="H34" i="107"/>
  <c r="I34" i="107"/>
  <c r="L34" i="107"/>
  <c r="D26" i="107"/>
  <c r="J57" i="21" s="1"/>
  <c r="G34" i="107"/>
  <c r="D22" i="106"/>
  <c r="I53" i="21" s="1"/>
  <c r="K34" i="106"/>
  <c r="G34" i="106"/>
  <c r="G32" i="106"/>
  <c r="G24" i="106"/>
  <c r="I34" i="106"/>
  <c r="L34" i="106"/>
  <c r="D21" i="106"/>
  <c r="I52" i="21" s="1"/>
  <c r="D29" i="106"/>
  <c r="I60" i="21" s="1"/>
  <c r="I34" i="105"/>
  <c r="L34" i="105"/>
  <c r="H30" i="105"/>
  <c r="J34" i="105"/>
  <c r="D21" i="105"/>
  <c r="H52" i="21" s="1"/>
  <c r="D29" i="105"/>
  <c r="H60" i="21" s="1"/>
  <c r="H34" i="105"/>
  <c r="H24" i="104"/>
  <c r="I31" i="104"/>
  <c r="I34" i="104"/>
  <c r="L34" i="104"/>
  <c r="D21" i="104"/>
  <c r="G52" i="21" s="1"/>
  <c r="D29" i="104"/>
  <c r="G60" i="21" s="1"/>
  <c r="D22" i="104"/>
  <c r="G53" i="21" s="1"/>
  <c r="J34" i="104"/>
  <c r="H34" i="103"/>
  <c r="D20" i="103"/>
  <c r="F51" i="21" s="1"/>
  <c r="D28" i="103"/>
  <c r="F59" i="21" s="1"/>
  <c r="K34" i="103"/>
  <c r="D21" i="103"/>
  <c r="F52" i="21" s="1"/>
  <c r="D29" i="103"/>
  <c r="F60" i="21" s="1"/>
  <c r="I34" i="103"/>
  <c r="L34" i="103"/>
  <c r="D22" i="103"/>
  <c r="F53" i="21" s="1"/>
  <c r="H24" i="103"/>
  <c r="J34" i="103"/>
  <c r="D23" i="102"/>
  <c r="E54" i="21" s="1"/>
  <c r="K25" i="102"/>
  <c r="G34" i="102"/>
  <c r="D27" i="102"/>
  <c r="E58" i="21" s="1"/>
  <c r="L34" i="102"/>
  <c r="D20" i="102"/>
  <c r="E51" i="21" s="1"/>
  <c r="H34" i="102"/>
  <c r="D21" i="102"/>
  <c r="E52" i="21" s="1"/>
  <c r="D29" i="102"/>
  <c r="E60" i="21" s="1"/>
  <c r="D20" i="101"/>
  <c r="D51" i="21" s="1"/>
  <c r="D23" i="101"/>
  <c r="D54" i="21" s="1"/>
  <c r="D24" i="101"/>
  <c r="D55" i="21" s="1"/>
  <c r="D21" i="101"/>
  <c r="D52" i="21" s="1"/>
  <c r="D22" i="101"/>
  <c r="D53" i="21" s="1"/>
  <c r="D29" i="101"/>
  <c r="D60" i="21" s="1"/>
  <c r="D26" i="101"/>
  <c r="D57" i="21" s="1"/>
  <c r="D27" i="101"/>
  <c r="D58" i="21" s="1"/>
  <c r="D25" i="101"/>
  <c r="D56" i="21" s="1"/>
  <c r="E55" i="106"/>
  <c r="C55" i="109"/>
  <c r="I34" i="114"/>
  <c r="L7" i="114"/>
  <c r="L34" i="114"/>
  <c r="J34" i="114"/>
  <c r="I24" i="114"/>
  <c r="G34" i="114"/>
  <c r="G25" i="114"/>
  <c r="C55" i="114"/>
  <c r="I27" i="114"/>
  <c r="H33" i="114"/>
  <c r="G30" i="114"/>
  <c r="K32" i="114"/>
  <c r="H34" i="114"/>
  <c r="K34" i="114"/>
  <c r="G26" i="114"/>
  <c r="G34" i="112"/>
  <c r="G34" i="111"/>
  <c r="I27" i="110"/>
  <c r="G30" i="110"/>
  <c r="K32" i="110"/>
  <c r="K34" i="110"/>
  <c r="G26" i="110"/>
  <c r="G25" i="109"/>
  <c r="G34" i="108"/>
  <c r="E55" i="107"/>
  <c r="E50" i="107" s="1"/>
  <c r="I27" i="107"/>
  <c r="H33" i="107"/>
  <c r="K32" i="107"/>
  <c r="K34" i="107"/>
  <c r="H25" i="107"/>
  <c r="G26" i="107"/>
  <c r="K27" i="106"/>
  <c r="H34" i="106"/>
  <c r="G25" i="106"/>
  <c r="J34" i="106"/>
  <c r="G34" i="105"/>
  <c r="G30" i="105"/>
  <c r="K32" i="105"/>
  <c r="K34" i="105"/>
  <c r="G26" i="105"/>
  <c r="G30" i="104"/>
  <c r="K32" i="104"/>
  <c r="K34" i="104"/>
  <c r="G26" i="104"/>
  <c r="E55" i="103"/>
  <c r="E50" i="103" s="1"/>
  <c r="G25" i="103"/>
  <c r="I32" i="102"/>
  <c r="I24" i="102"/>
  <c r="E55" i="102"/>
  <c r="C50" i="101"/>
  <c r="L34" i="101"/>
  <c r="G28" i="101"/>
  <c r="Q102" i="101"/>
  <c r="J34" i="101" s="1"/>
  <c r="Q78" i="101"/>
  <c r="H34" i="101" s="1"/>
  <c r="Q90" i="101"/>
  <c r="I34" i="101" s="1"/>
  <c r="Q114" i="101"/>
  <c r="K34" i="101" s="1"/>
  <c r="G34" i="101"/>
  <c r="N61" i="21" l="1"/>
  <c r="N62" i="21" s="1"/>
  <c r="N63" i="21" s="1"/>
  <c r="K61" i="21"/>
  <c r="K62" i="21" s="1"/>
  <c r="K63" i="21" s="1"/>
  <c r="I61" i="21"/>
  <c r="I62" i="21" s="1"/>
  <c r="I63" i="21" s="1"/>
  <c r="O61" i="21"/>
  <c r="O62" i="21" s="1"/>
  <c r="O63" i="21" s="1"/>
  <c r="D30" i="110"/>
  <c r="C43" i="110" s="1"/>
  <c r="C44" i="110" s="1"/>
  <c r="B33" i="110" s="1"/>
  <c r="M60" i="21"/>
  <c r="M61" i="21" s="1"/>
  <c r="M62" i="21" s="1"/>
  <c r="M63" i="21" s="1"/>
  <c r="P55" i="21"/>
  <c r="L61" i="21"/>
  <c r="L62" i="21" s="1"/>
  <c r="L63" i="21" s="1"/>
  <c r="P54" i="21"/>
  <c r="J61" i="21"/>
  <c r="J62" i="21" s="1"/>
  <c r="J63" i="21" s="1"/>
  <c r="P59" i="21"/>
  <c r="P52" i="21"/>
  <c r="H61" i="21"/>
  <c r="H62" i="21" s="1"/>
  <c r="H63" i="21" s="1"/>
  <c r="P58" i="21"/>
  <c r="G61" i="21"/>
  <c r="G62" i="21" s="1"/>
  <c r="G63" i="21" s="1"/>
  <c r="P53" i="21"/>
  <c r="P56" i="21"/>
  <c r="P51" i="21"/>
  <c r="P57" i="21"/>
  <c r="F61" i="21"/>
  <c r="F62" i="21" s="1"/>
  <c r="F63" i="21" s="1"/>
  <c r="E61" i="21"/>
  <c r="E62" i="21" s="1"/>
  <c r="E63" i="21" s="1"/>
  <c r="D61" i="21"/>
  <c r="D62" i="21" s="1"/>
  <c r="D63" i="21" s="1"/>
  <c r="D30" i="109"/>
  <c r="C43" i="109" s="1"/>
  <c r="C44" i="109" s="1"/>
  <c r="B33" i="109" s="1"/>
  <c r="D30" i="108"/>
  <c r="C43" i="108" s="1"/>
  <c r="C44" i="108" s="1"/>
  <c r="B33" i="108" s="1"/>
  <c r="D30" i="105"/>
  <c r="C43" i="105" s="1"/>
  <c r="C44" i="105" s="1"/>
  <c r="B33" i="105" s="1"/>
  <c r="D30" i="112"/>
  <c r="C43" i="112" s="1"/>
  <c r="C44" i="112" s="1"/>
  <c r="B33" i="112" s="1"/>
  <c r="D30" i="107"/>
  <c r="C43" i="107" s="1"/>
  <c r="C44" i="107" s="1"/>
  <c r="B33" i="107" s="1"/>
  <c r="D30" i="104"/>
  <c r="C43" i="104" s="1"/>
  <c r="C44" i="104" s="1"/>
  <c r="B33" i="104" s="1"/>
  <c r="G55" i="103"/>
  <c r="D30" i="114"/>
  <c r="C43" i="114" s="1"/>
  <c r="C44" i="114" s="1"/>
  <c r="B33" i="114" s="1"/>
  <c r="C50" i="114"/>
  <c r="E55" i="114"/>
  <c r="G55" i="107"/>
  <c r="G50" i="107" s="1"/>
  <c r="C50" i="112"/>
  <c r="E55" i="112"/>
  <c r="C50" i="111"/>
  <c r="E55" i="111"/>
  <c r="D30" i="111"/>
  <c r="C43" i="111" s="1"/>
  <c r="C44" i="111" s="1"/>
  <c r="B33" i="111" s="1"/>
  <c r="C50" i="110"/>
  <c r="E55" i="110"/>
  <c r="C50" i="109"/>
  <c r="E55" i="109"/>
  <c r="C50" i="108"/>
  <c r="E55" i="108"/>
  <c r="C50" i="107"/>
  <c r="C50" i="106"/>
  <c r="D30" i="106"/>
  <c r="C43" i="106" s="1"/>
  <c r="C44" i="106" s="1"/>
  <c r="B33" i="106" s="1"/>
  <c r="C50" i="105"/>
  <c r="E55" i="105"/>
  <c r="C50" i="104"/>
  <c r="E55" i="104"/>
  <c r="C50" i="103"/>
  <c r="D30" i="103"/>
  <c r="C43" i="103" s="1"/>
  <c r="C44" i="103" s="1"/>
  <c r="B33" i="103" s="1"/>
  <c r="E50" i="102"/>
  <c r="G55" i="102"/>
  <c r="C50" i="102"/>
  <c r="D30" i="102"/>
  <c r="C43" i="102" s="1"/>
  <c r="C44" i="102" s="1"/>
  <c r="B33" i="102" s="1"/>
  <c r="D30" i="101"/>
  <c r="C43" i="101" s="1"/>
  <c r="P60" i="21" l="1"/>
  <c r="P61" i="21" s="1"/>
  <c r="P62" i="21" s="1"/>
  <c r="P63" i="21" s="1"/>
  <c r="I55" i="107"/>
  <c r="K55" i="107" s="1"/>
  <c r="G21" i="107" s="1" a="1"/>
  <c r="G21" i="107" s="1"/>
  <c r="G50" i="103"/>
  <c r="I55" i="103"/>
  <c r="E50" i="114"/>
  <c r="G55" i="114"/>
  <c r="G55" i="101"/>
  <c r="E50" i="112"/>
  <c r="G55" i="112"/>
  <c r="E50" i="111"/>
  <c r="G55" i="111"/>
  <c r="E50" i="110"/>
  <c r="G55" i="110"/>
  <c r="E50" i="109"/>
  <c r="G55" i="109"/>
  <c r="E50" i="108"/>
  <c r="G55" i="108"/>
  <c r="E50" i="106"/>
  <c r="G55" i="106"/>
  <c r="E50" i="105"/>
  <c r="G55" i="105"/>
  <c r="E50" i="104"/>
  <c r="G55" i="104"/>
  <c r="G50" i="102"/>
  <c r="I55" i="102"/>
  <c r="E50" i="101"/>
  <c r="I50" i="107" l="1"/>
  <c r="I50" i="103"/>
  <c r="K55" i="103"/>
  <c r="I55" i="101"/>
  <c r="I50" i="101" s="1"/>
  <c r="G50" i="114"/>
  <c r="I55" i="114"/>
  <c r="G50" i="101"/>
  <c r="G50" i="112"/>
  <c r="I55" i="112"/>
  <c r="G50" i="111"/>
  <c r="I55" i="111"/>
  <c r="G50" i="110"/>
  <c r="I55" i="110"/>
  <c r="G50" i="109"/>
  <c r="I55" i="109"/>
  <c r="G50" i="108"/>
  <c r="I55" i="108"/>
  <c r="K50" i="107"/>
  <c r="M55" i="107"/>
  <c r="O55" i="107" s="1"/>
  <c r="G50" i="106"/>
  <c r="I55" i="106"/>
  <c r="G50" i="105"/>
  <c r="I55" i="105"/>
  <c r="G50" i="104"/>
  <c r="I55" i="104"/>
  <c r="I50" i="102"/>
  <c r="K55" i="102"/>
  <c r="K55" i="101" l="1"/>
  <c r="M55" i="101" s="1"/>
  <c r="O55" i="101" s="1"/>
  <c r="G21" i="101" a="1"/>
  <c r="G21" i="101" s="1"/>
  <c r="K50" i="103"/>
  <c r="M55" i="103"/>
  <c r="I50" i="114"/>
  <c r="K55" i="114"/>
  <c r="I50" i="112"/>
  <c r="K55" i="112"/>
  <c r="I50" i="111"/>
  <c r="K55" i="111"/>
  <c r="I50" i="110"/>
  <c r="K55" i="110"/>
  <c r="I50" i="109"/>
  <c r="K55" i="109"/>
  <c r="I50" i="108"/>
  <c r="K55" i="108"/>
  <c r="M50" i="107"/>
  <c r="I50" i="106"/>
  <c r="K55" i="106"/>
  <c r="I50" i="105"/>
  <c r="K55" i="105"/>
  <c r="I50" i="104"/>
  <c r="K55" i="104"/>
  <c r="K50" i="102"/>
  <c r="M55" i="102"/>
  <c r="O55" i="102" s="1"/>
  <c r="G21" i="102" l="1" a="1"/>
  <c r="G21" i="102" s="1"/>
  <c r="K50" i="101"/>
  <c r="O55" i="103"/>
  <c r="H21" i="103" s="1"/>
  <c r="M50" i="103"/>
  <c r="K50" i="114"/>
  <c r="M55" i="114"/>
  <c r="M50" i="101"/>
  <c r="H21" i="101"/>
  <c r="G23" i="101" s="1"/>
  <c r="K50" i="112"/>
  <c r="M55" i="112"/>
  <c r="O55" i="112" s="1"/>
  <c r="K50" i="111"/>
  <c r="M55" i="111"/>
  <c r="O55" i="111" s="1"/>
  <c r="K50" i="110"/>
  <c r="M55" i="110"/>
  <c r="O55" i="110" s="1"/>
  <c r="G21" i="110" s="1" a="1"/>
  <c r="G21" i="110" s="1"/>
  <c r="K50" i="109"/>
  <c r="M55" i="109"/>
  <c r="O55" i="109" s="1"/>
  <c r="K50" i="108"/>
  <c r="M55" i="108"/>
  <c r="O55" i="108" s="1"/>
  <c r="C67" i="107"/>
  <c r="O50" i="107"/>
  <c r="H21" i="107"/>
  <c r="G23" i="107" s="1"/>
  <c r="K50" i="106"/>
  <c r="M55" i="106"/>
  <c r="O55" i="106" s="1"/>
  <c r="K50" i="105"/>
  <c r="M55" i="105"/>
  <c r="O55" i="105" s="1"/>
  <c r="G21" i="105" s="1" a="1"/>
  <c r="G21" i="105" s="1"/>
  <c r="K50" i="104"/>
  <c r="M55" i="104"/>
  <c r="O55" i="104" s="1"/>
  <c r="G21" i="104" s="1" a="1"/>
  <c r="G21" i="104" s="1"/>
  <c r="M50" i="102"/>
  <c r="G21" i="108" l="1" a="1"/>
  <c r="G21" i="108" s="1"/>
  <c r="G21" i="103" a="1"/>
  <c r="G21" i="103" s="1"/>
  <c r="G23" i="103" s="1"/>
  <c r="G21" i="111" a="1"/>
  <c r="G21" i="111" s="1"/>
  <c r="O50" i="103"/>
  <c r="C67" i="103"/>
  <c r="M50" i="114"/>
  <c r="O55" i="114"/>
  <c r="G21" i="106" a="1"/>
  <c r="G21" i="106" s="1"/>
  <c r="G23" i="106" s="1"/>
  <c r="O50" i="101"/>
  <c r="C67" i="101"/>
  <c r="M50" i="112"/>
  <c r="G21" i="112" a="1"/>
  <c r="G21" i="112" s="1"/>
  <c r="M50" i="111"/>
  <c r="M50" i="110"/>
  <c r="M50" i="109"/>
  <c r="G21" i="109" a="1"/>
  <c r="G21" i="109" s="1"/>
  <c r="M50" i="108"/>
  <c r="E67" i="107"/>
  <c r="G67" i="107" s="1"/>
  <c r="I67" i="107" s="1"/>
  <c r="K67" i="107" s="1"/>
  <c r="M67" i="107" s="1"/>
  <c r="O67" i="107" s="1"/>
  <c r="C79" i="107" s="1"/>
  <c r="M50" i="106"/>
  <c r="H21" i="106"/>
  <c r="M50" i="105"/>
  <c r="M50" i="104"/>
  <c r="O50" i="102"/>
  <c r="C67" i="102"/>
  <c r="H21" i="102"/>
  <c r="G23" i="102" s="1"/>
  <c r="H23" i="107" l="1"/>
  <c r="E67" i="103"/>
  <c r="G67" i="103" s="1"/>
  <c r="I67" i="103" s="1"/>
  <c r="K67" i="103" s="1"/>
  <c r="M67" i="103" s="1"/>
  <c r="O67" i="103" s="1"/>
  <c r="C79" i="103" s="1"/>
  <c r="E67" i="101"/>
  <c r="G67" i="101" s="1"/>
  <c r="I67" i="101" s="1"/>
  <c r="H21" i="114"/>
  <c r="G21" i="114" a="1"/>
  <c r="G21" i="114" s="1"/>
  <c r="G23" i="114" s="1"/>
  <c r="C67" i="114"/>
  <c r="O50" i="114"/>
  <c r="O50" i="112"/>
  <c r="C67" i="112"/>
  <c r="H21" i="112"/>
  <c r="G23" i="112" s="1"/>
  <c r="O50" i="111"/>
  <c r="C67" i="111"/>
  <c r="H21" i="111"/>
  <c r="G23" i="111" s="1"/>
  <c r="C67" i="110"/>
  <c r="O50" i="110"/>
  <c r="H21" i="110"/>
  <c r="G23" i="110" s="1"/>
  <c r="O50" i="109"/>
  <c r="C67" i="109"/>
  <c r="H21" i="109"/>
  <c r="G23" i="109" s="1"/>
  <c r="O50" i="108"/>
  <c r="C67" i="108"/>
  <c r="H21" i="108"/>
  <c r="G23" i="108" s="1"/>
  <c r="E79" i="107"/>
  <c r="G79" i="107" s="1"/>
  <c r="I79" i="107" s="1"/>
  <c r="K79" i="107" s="1"/>
  <c r="M79" i="107" s="1"/>
  <c r="O79" i="107" s="1"/>
  <c r="C91" i="107" s="1"/>
  <c r="C67" i="106"/>
  <c r="O50" i="106"/>
  <c r="O50" i="105"/>
  <c r="C67" i="105"/>
  <c r="H21" i="105"/>
  <c r="G23" i="105" s="1"/>
  <c r="O50" i="104"/>
  <c r="C67" i="104"/>
  <c r="H21" i="104"/>
  <c r="G23" i="104" s="1"/>
  <c r="E67" i="102"/>
  <c r="G67" i="102" s="1"/>
  <c r="I67" i="102" s="1"/>
  <c r="K67" i="102" s="1"/>
  <c r="M67" i="102" s="1"/>
  <c r="O67" i="102" s="1"/>
  <c r="C79" i="102" s="1"/>
  <c r="I23" i="107" l="1"/>
  <c r="H23" i="103"/>
  <c r="E79" i="103"/>
  <c r="G79" i="103" s="1"/>
  <c r="I79" i="103" s="1"/>
  <c r="K79" i="103" s="1"/>
  <c r="M79" i="103" s="1"/>
  <c r="O79" i="103" s="1"/>
  <c r="C91" i="103" s="1"/>
  <c r="H23" i="102"/>
  <c r="E67" i="114"/>
  <c r="G67" i="114" s="1"/>
  <c r="I67" i="114" s="1"/>
  <c r="K67" i="114" s="1"/>
  <c r="M67" i="114" s="1"/>
  <c r="O67" i="114" s="1"/>
  <c r="C79" i="114" s="1"/>
  <c r="E67" i="112"/>
  <c r="G67" i="112" s="1"/>
  <c r="I67" i="112" s="1"/>
  <c r="K67" i="112" s="1"/>
  <c r="M67" i="112" s="1"/>
  <c r="O67" i="112" s="1"/>
  <c r="C79" i="112" s="1"/>
  <c r="E67" i="111"/>
  <c r="G67" i="111" s="1"/>
  <c r="I67" i="111" s="1"/>
  <c r="K67" i="111" s="1"/>
  <c r="M67" i="111" s="1"/>
  <c r="O67" i="111" s="1"/>
  <c r="C79" i="111" s="1"/>
  <c r="E67" i="110"/>
  <c r="G67" i="110" s="1"/>
  <c r="I67" i="110" s="1"/>
  <c r="K67" i="110" s="1"/>
  <c r="M67" i="110" s="1"/>
  <c r="O67" i="110" s="1"/>
  <c r="C79" i="110" s="1"/>
  <c r="E67" i="109"/>
  <c r="G67" i="109" s="1"/>
  <c r="I67" i="109" s="1"/>
  <c r="K67" i="109" s="1"/>
  <c r="M67" i="109" s="1"/>
  <c r="O67" i="109" s="1"/>
  <c r="C79" i="109" s="1"/>
  <c r="E67" i="108"/>
  <c r="G67" i="108" s="1"/>
  <c r="I67" i="108" s="1"/>
  <c r="K67" i="108" s="1"/>
  <c r="M67" i="108" s="1"/>
  <c r="O67" i="108" s="1"/>
  <c r="C79" i="108" s="1"/>
  <c r="E91" i="107"/>
  <c r="G91" i="107" s="1"/>
  <c r="I91" i="107" s="1"/>
  <c r="K91" i="107" s="1"/>
  <c r="M91" i="107" s="1"/>
  <c r="O91" i="107" s="1"/>
  <c r="C103" i="107" s="1"/>
  <c r="E67" i="106"/>
  <c r="G67" i="106" s="1"/>
  <c r="I67" i="106" s="1"/>
  <c r="K67" i="106" s="1"/>
  <c r="M67" i="106" s="1"/>
  <c r="O67" i="106" s="1"/>
  <c r="C79" i="106" s="1"/>
  <c r="E67" i="105"/>
  <c r="G67" i="105" s="1"/>
  <c r="I67" i="105" s="1"/>
  <c r="K67" i="105" s="1"/>
  <c r="M67" i="105" s="1"/>
  <c r="O67" i="105" s="1"/>
  <c r="C79" i="105" s="1"/>
  <c r="E67" i="104"/>
  <c r="G67" i="104" s="1"/>
  <c r="I67" i="104" s="1"/>
  <c r="K67" i="104" s="1"/>
  <c r="M67" i="104" s="1"/>
  <c r="O67" i="104" s="1"/>
  <c r="C79" i="104" s="1"/>
  <c r="E79" i="102"/>
  <c r="G79" i="102" s="1"/>
  <c r="I79" i="102" s="1"/>
  <c r="K79" i="102" s="1"/>
  <c r="M79" i="102" s="1"/>
  <c r="O79" i="102" s="1"/>
  <c r="C91" i="102" s="1"/>
  <c r="K67" i="101"/>
  <c r="I23" i="103" l="1"/>
  <c r="H23" i="114"/>
  <c r="I23" i="114"/>
  <c r="H23" i="112"/>
  <c r="H23" i="111"/>
  <c r="H23" i="110"/>
  <c r="H23" i="109"/>
  <c r="H23" i="108"/>
  <c r="J23" i="107"/>
  <c r="H23" i="106"/>
  <c r="H23" i="105"/>
  <c r="H23" i="104"/>
  <c r="E91" i="103"/>
  <c r="G91" i="103" s="1"/>
  <c r="I91" i="103" s="1"/>
  <c r="K91" i="103" s="1"/>
  <c r="M91" i="103" s="1"/>
  <c r="O91" i="103" s="1"/>
  <c r="C103" i="103" s="1"/>
  <c r="E103" i="103" s="1"/>
  <c r="G103" i="103" s="1"/>
  <c r="I103" i="103" s="1"/>
  <c r="K103" i="103" s="1"/>
  <c r="M103" i="103" s="1"/>
  <c r="O103" i="103" s="1"/>
  <c r="C115" i="103" s="1"/>
  <c r="E115" i="103" s="1"/>
  <c r="G115" i="103" s="1"/>
  <c r="I115" i="103" s="1"/>
  <c r="K115" i="103" s="1"/>
  <c r="M115" i="103" s="1"/>
  <c r="O115" i="103" s="1"/>
  <c r="I23" i="102"/>
  <c r="E79" i="114"/>
  <c r="G79" i="114" s="1"/>
  <c r="I79" i="114" s="1"/>
  <c r="K79" i="114" s="1"/>
  <c r="M79" i="114" s="1"/>
  <c r="O79" i="114" s="1"/>
  <c r="C91" i="114" s="1"/>
  <c r="E79" i="112"/>
  <c r="G79" i="112" s="1"/>
  <c r="I79" i="112" s="1"/>
  <c r="K79" i="112" s="1"/>
  <c r="M79" i="112" s="1"/>
  <c r="O79" i="112" s="1"/>
  <c r="C91" i="112" s="1"/>
  <c r="E79" i="111"/>
  <c r="G79" i="111" s="1"/>
  <c r="I79" i="111" s="1"/>
  <c r="K79" i="111" s="1"/>
  <c r="M79" i="111" s="1"/>
  <c r="O79" i="111" s="1"/>
  <c r="C91" i="111" s="1"/>
  <c r="E79" i="110"/>
  <c r="G79" i="110" s="1"/>
  <c r="I79" i="110" s="1"/>
  <c r="K79" i="110" s="1"/>
  <c r="M79" i="110" s="1"/>
  <c r="O79" i="110" s="1"/>
  <c r="C91" i="110" s="1"/>
  <c r="E79" i="109"/>
  <c r="G79" i="109" s="1"/>
  <c r="I79" i="109" s="1"/>
  <c r="K79" i="109" s="1"/>
  <c r="M79" i="109" s="1"/>
  <c r="O79" i="109" s="1"/>
  <c r="C91" i="109" s="1"/>
  <c r="E79" i="108"/>
  <c r="G79" i="108" s="1"/>
  <c r="I79" i="108" s="1"/>
  <c r="K79" i="108" s="1"/>
  <c r="M79" i="108" s="1"/>
  <c r="O79" i="108" s="1"/>
  <c r="C91" i="108" s="1"/>
  <c r="E103" i="107"/>
  <c r="G103" i="107" s="1"/>
  <c r="I103" i="107" s="1"/>
  <c r="K103" i="107" s="1"/>
  <c r="M103" i="107" s="1"/>
  <c r="O103" i="107" s="1"/>
  <c r="C115" i="107" s="1"/>
  <c r="E115" i="107" s="1"/>
  <c r="G115" i="107" s="1"/>
  <c r="I115" i="107" s="1"/>
  <c r="K115" i="107" s="1"/>
  <c r="M115" i="107" s="1"/>
  <c r="O115" i="107" s="1"/>
  <c r="E79" i="106"/>
  <c r="G79" i="106" s="1"/>
  <c r="I79" i="106" s="1"/>
  <c r="K79" i="106" s="1"/>
  <c r="M79" i="106" s="1"/>
  <c r="O79" i="106" s="1"/>
  <c r="C91" i="106" s="1"/>
  <c r="E79" i="105"/>
  <c r="G79" i="105" s="1"/>
  <c r="I79" i="105" s="1"/>
  <c r="K79" i="105" s="1"/>
  <c r="M79" i="105" s="1"/>
  <c r="O79" i="105" s="1"/>
  <c r="C91" i="105" s="1"/>
  <c r="E79" i="104"/>
  <c r="G79" i="104" s="1"/>
  <c r="I79" i="104" s="1"/>
  <c r="K79" i="104" s="1"/>
  <c r="M79" i="104" s="1"/>
  <c r="O79" i="104" s="1"/>
  <c r="C91" i="104" s="1"/>
  <c r="E91" i="102"/>
  <c r="G91" i="102" s="1"/>
  <c r="I91" i="102" s="1"/>
  <c r="K91" i="102" s="1"/>
  <c r="M91" i="102" s="1"/>
  <c r="O91" i="102" s="1"/>
  <c r="C103" i="102" s="1"/>
  <c r="M67" i="101"/>
  <c r="I23" i="112" l="1"/>
  <c r="I23" i="111"/>
  <c r="I23" i="110"/>
  <c r="I23" i="109"/>
  <c r="I23" i="108"/>
  <c r="I23" i="106"/>
  <c r="I23" i="105"/>
  <c r="I23" i="104"/>
  <c r="J21" i="103"/>
  <c r="I21" i="103" a="1"/>
  <c r="I21" i="103" s="1"/>
  <c r="K23" i="103" s="1"/>
  <c r="J23" i="103"/>
  <c r="J23" i="102"/>
  <c r="E91" i="114"/>
  <c r="G91" i="114" s="1"/>
  <c r="I91" i="114" s="1"/>
  <c r="K91" i="114" s="1"/>
  <c r="M91" i="114" s="1"/>
  <c r="O91" i="114" s="1"/>
  <c r="C103" i="114" s="1"/>
  <c r="I21" i="107" a="1"/>
  <c r="I21" i="107" s="1"/>
  <c r="K23" i="107" s="1"/>
  <c r="E91" i="112"/>
  <c r="G91" i="112" s="1"/>
  <c r="I91" i="112" s="1"/>
  <c r="K91" i="112" s="1"/>
  <c r="M91" i="112" s="1"/>
  <c r="O91" i="112" s="1"/>
  <c r="C103" i="112" s="1"/>
  <c r="E103" i="112" s="1"/>
  <c r="E91" i="111"/>
  <c r="G91" i="111" s="1"/>
  <c r="I91" i="111" s="1"/>
  <c r="K91" i="111" s="1"/>
  <c r="M91" i="111" s="1"/>
  <c r="O91" i="111" s="1"/>
  <c r="C103" i="111" s="1"/>
  <c r="E91" i="110"/>
  <c r="G91" i="110" s="1"/>
  <c r="I91" i="110" s="1"/>
  <c r="K91" i="110" s="1"/>
  <c r="M91" i="110" s="1"/>
  <c r="O91" i="110" s="1"/>
  <c r="C103" i="110" s="1"/>
  <c r="E91" i="109"/>
  <c r="G91" i="109" s="1"/>
  <c r="I91" i="109" s="1"/>
  <c r="K91" i="109" s="1"/>
  <c r="M91" i="109" s="1"/>
  <c r="O91" i="109" s="1"/>
  <c r="C103" i="109" s="1"/>
  <c r="E91" i="108"/>
  <c r="G91" i="108" s="1"/>
  <c r="I91" i="108" s="1"/>
  <c r="K91" i="108" s="1"/>
  <c r="M91" i="108" s="1"/>
  <c r="O91" i="108" s="1"/>
  <c r="C103" i="108" s="1"/>
  <c r="J21" i="107"/>
  <c r="E91" i="106"/>
  <c r="G91" i="106" s="1"/>
  <c r="I91" i="106" s="1"/>
  <c r="K91" i="106" s="1"/>
  <c r="M91" i="106" s="1"/>
  <c r="O91" i="106" s="1"/>
  <c r="C103" i="106" s="1"/>
  <c r="E91" i="105"/>
  <c r="G91" i="105" s="1"/>
  <c r="I91" i="105" s="1"/>
  <c r="K91" i="105" s="1"/>
  <c r="M91" i="105" s="1"/>
  <c r="O91" i="105" s="1"/>
  <c r="C103" i="105" s="1"/>
  <c r="E91" i="104"/>
  <c r="G91" i="104" s="1"/>
  <c r="I91" i="104" s="1"/>
  <c r="K91" i="104" s="1"/>
  <c r="M91" i="104" s="1"/>
  <c r="O91" i="104" s="1"/>
  <c r="C103" i="104" s="1"/>
  <c r="L21" i="103"/>
  <c r="K21" i="103" a="1"/>
  <c r="K21" i="103" s="1"/>
  <c r="L23" i="103" s="1"/>
  <c r="E103" i="102"/>
  <c r="G103" i="102" s="1"/>
  <c r="I103" i="102" s="1"/>
  <c r="K103" i="102" s="1"/>
  <c r="M103" i="102" s="1"/>
  <c r="O103" i="102" s="1"/>
  <c r="C115" i="102" s="1"/>
  <c r="E115" i="102" s="1"/>
  <c r="G115" i="102" s="1"/>
  <c r="I115" i="102" s="1"/>
  <c r="K115" i="102" s="1"/>
  <c r="M115" i="102" s="1"/>
  <c r="O115" i="102" s="1"/>
  <c r="O67" i="101"/>
  <c r="H23" i="101" s="1"/>
  <c r="J23" i="114" l="1"/>
  <c r="J23" i="112"/>
  <c r="J23" i="111"/>
  <c r="J23" i="110"/>
  <c r="J23" i="109"/>
  <c r="J23" i="108"/>
  <c r="J23" i="106"/>
  <c r="J23" i="105"/>
  <c r="J23" i="104"/>
  <c r="E103" i="114"/>
  <c r="G103" i="114" s="1"/>
  <c r="I103" i="114" s="1"/>
  <c r="K103" i="114" s="1"/>
  <c r="M103" i="114" s="1"/>
  <c r="O103" i="114" s="1"/>
  <c r="C115" i="114" s="1"/>
  <c r="I21" i="102" a="1"/>
  <c r="I21" i="102" s="1"/>
  <c r="G103" i="112"/>
  <c r="I103" i="112" s="1"/>
  <c r="K103" i="112" s="1"/>
  <c r="M103" i="112" s="1"/>
  <c r="O103" i="112" s="1"/>
  <c r="C115" i="112" s="1"/>
  <c r="E115" i="112" s="1"/>
  <c r="G115" i="112" s="1"/>
  <c r="I115" i="112" s="1"/>
  <c r="K115" i="112" s="1"/>
  <c r="M115" i="112" s="1"/>
  <c r="O115" i="112" s="1"/>
  <c r="E103" i="111"/>
  <c r="G103" i="111" s="1"/>
  <c r="I103" i="111" s="1"/>
  <c r="K103" i="111" s="1"/>
  <c r="M103" i="111" s="1"/>
  <c r="O103" i="111" s="1"/>
  <c r="C115" i="111" s="1"/>
  <c r="E115" i="111" s="1"/>
  <c r="G115" i="111" s="1"/>
  <c r="I115" i="111" s="1"/>
  <c r="K115" i="111" s="1"/>
  <c r="M115" i="111" s="1"/>
  <c r="O115" i="111" s="1"/>
  <c r="E103" i="110"/>
  <c r="G103" i="110" s="1"/>
  <c r="I103" i="110" s="1"/>
  <c r="K103" i="110" s="1"/>
  <c r="M103" i="110" s="1"/>
  <c r="O103" i="110" s="1"/>
  <c r="C115" i="110" s="1"/>
  <c r="E115" i="110" s="1"/>
  <c r="G115" i="110" s="1"/>
  <c r="I115" i="110" s="1"/>
  <c r="K115" i="110" s="1"/>
  <c r="M115" i="110" s="1"/>
  <c r="O115" i="110" s="1"/>
  <c r="E103" i="109"/>
  <c r="G103" i="109" s="1"/>
  <c r="I103" i="109" s="1"/>
  <c r="K103" i="109" s="1"/>
  <c r="M103" i="109" s="1"/>
  <c r="O103" i="109" s="1"/>
  <c r="C115" i="109" s="1"/>
  <c r="E115" i="109" s="1"/>
  <c r="G115" i="109" s="1"/>
  <c r="I115" i="109" s="1"/>
  <c r="K115" i="109" s="1"/>
  <c r="M115" i="109" s="1"/>
  <c r="O115" i="109" s="1"/>
  <c r="E103" i="108"/>
  <c r="G103" i="108" s="1"/>
  <c r="I103" i="108" s="1"/>
  <c r="K103" i="108" s="1"/>
  <c r="M103" i="108" s="1"/>
  <c r="O103" i="108" s="1"/>
  <c r="C115" i="108" s="1"/>
  <c r="E115" i="108" s="1"/>
  <c r="G115" i="108" s="1"/>
  <c r="I115" i="108" s="1"/>
  <c r="K115" i="108" s="1"/>
  <c r="M115" i="108" s="1"/>
  <c r="O115" i="108" s="1"/>
  <c r="K21" i="107" a="1"/>
  <c r="K21" i="107" s="1"/>
  <c r="L23" i="107" s="1"/>
  <c r="L21" i="107"/>
  <c r="E103" i="106"/>
  <c r="G103" i="106" s="1"/>
  <c r="I103" i="106" s="1"/>
  <c r="K103" i="106" s="1"/>
  <c r="M103" i="106" s="1"/>
  <c r="O103" i="106" s="1"/>
  <c r="C115" i="106" s="1"/>
  <c r="E115" i="106" s="1"/>
  <c r="G115" i="106" s="1"/>
  <c r="I115" i="106" s="1"/>
  <c r="K115" i="106" s="1"/>
  <c r="M115" i="106" s="1"/>
  <c r="O115" i="106" s="1"/>
  <c r="E103" i="105"/>
  <c r="G103" i="105" s="1"/>
  <c r="I103" i="105" s="1"/>
  <c r="K103" i="105" s="1"/>
  <c r="M103" i="105" s="1"/>
  <c r="O103" i="105" s="1"/>
  <c r="C115" i="105" s="1"/>
  <c r="E115" i="105" s="1"/>
  <c r="G115" i="105" s="1"/>
  <c r="I115" i="105" s="1"/>
  <c r="K115" i="105" s="1"/>
  <c r="M115" i="105" s="1"/>
  <c r="O115" i="105" s="1"/>
  <c r="E103" i="104"/>
  <c r="G103" i="104" s="1"/>
  <c r="I103" i="104" s="1"/>
  <c r="K103" i="104" s="1"/>
  <c r="M103" i="104" s="1"/>
  <c r="O103" i="104" s="1"/>
  <c r="C115" i="104" s="1"/>
  <c r="E115" i="104" s="1"/>
  <c r="G115" i="104" s="1"/>
  <c r="I115" i="104" s="1"/>
  <c r="K115" i="104" s="1"/>
  <c r="M115" i="104" s="1"/>
  <c r="O115" i="104" s="1"/>
  <c r="J21" i="102"/>
  <c r="C79" i="101"/>
  <c r="K23" i="102" l="1"/>
  <c r="I21" i="114" a="1"/>
  <c r="I21" i="114" s="1"/>
  <c r="K23" i="114" s="1"/>
  <c r="E115" i="114"/>
  <c r="G115" i="114" s="1"/>
  <c r="I115" i="114" s="1"/>
  <c r="K115" i="114" s="1"/>
  <c r="M115" i="114" s="1"/>
  <c r="O115" i="114" s="1"/>
  <c r="J21" i="114"/>
  <c r="I21" i="112" a="1"/>
  <c r="I21" i="112" s="1"/>
  <c r="I21" i="111" a="1"/>
  <c r="I21" i="111" s="1"/>
  <c r="I21" i="110" a="1"/>
  <c r="I21" i="110" s="1"/>
  <c r="I21" i="109" a="1"/>
  <c r="I21" i="109" s="1"/>
  <c r="I21" i="108" a="1"/>
  <c r="I21" i="108" s="1"/>
  <c r="I21" i="106" a="1"/>
  <c r="I21" i="106" s="1"/>
  <c r="I21" i="105" a="1"/>
  <c r="I21" i="105" s="1"/>
  <c r="K23" i="105" s="1"/>
  <c r="I21" i="104" a="1"/>
  <c r="I21" i="104" s="1"/>
  <c r="J21" i="112"/>
  <c r="J21" i="111"/>
  <c r="J21" i="110"/>
  <c r="J21" i="109"/>
  <c r="J21" i="108"/>
  <c r="J21" i="106"/>
  <c r="J21" i="105"/>
  <c r="J21" i="104"/>
  <c r="K21" i="102" a="1"/>
  <c r="K21" i="102" s="1"/>
  <c r="L23" i="102" s="1"/>
  <c r="L21" i="102"/>
  <c r="E79" i="101"/>
  <c r="K23" i="104" l="1"/>
  <c r="K23" i="112"/>
  <c r="K23" i="111"/>
  <c r="K23" i="110"/>
  <c r="K23" i="109"/>
  <c r="K23" i="108"/>
  <c r="K23" i="106"/>
  <c r="L21" i="114"/>
  <c r="K21" i="114" a="1"/>
  <c r="K21" i="114" s="1"/>
  <c r="L23" i="114" s="1"/>
  <c r="L21" i="104"/>
  <c r="K21" i="112" a="1"/>
  <c r="K21" i="112" s="1"/>
  <c r="L23" i="112" s="1"/>
  <c r="L21" i="112"/>
  <c r="K21" i="111" a="1"/>
  <c r="K21" i="111" s="1"/>
  <c r="L23" i="111" s="1"/>
  <c r="L21" i="111"/>
  <c r="L21" i="110"/>
  <c r="K21" i="110" a="1"/>
  <c r="K21" i="110" s="1"/>
  <c r="L23" i="110" s="1"/>
  <c r="K21" i="109" a="1"/>
  <c r="K21" i="109" s="1"/>
  <c r="L23" i="109" s="1"/>
  <c r="L21" i="109"/>
  <c r="L21" i="108"/>
  <c r="K21" i="108" a="1"/>
  <c r="K21" i="108" s="1"/>
  <c r="L21" i="106"/>
  <c r="K21" i="106" a="1"/>
  <c r="K21" i="106" s="1"/>
  <c r="K21" i="105" a="1"/>
  <c r="K21" i="105" s="1"/>
  <c r="L21" i="105"/>
  <c r="K21" i="104" a="1"/>
  <c r="K21" i="104" s="1"/>
  <c r="L23" i="104" s="1"/>
  <c r="G79" i="101"/>
  <c r="L23" i="105" l="1"/>
  <c r="L23" i="108"/>
  <c r="L23" i="106"/>
  <c r="I79" i="101"/>
  <c r="K79" i="101" l="1"/>
  <c r="M79" i="101" l="1"/>
  <c r="O79" i="101" l="1"/>
  <c r="I23" i="101" s="1"/>
  <c r="C91" i="101" l="1"/>
  <c r="E91" i="101" l="1"/>
  <c r="G91" i="101" l="1"/>
  <c r="I91" i="101" l="1"/>
  <c r="K91" i="101" l="1"/>
  <c r="M91" i="101" l="1"/>
  <c r="O91" i="101" l="1"/>
  <c r="C103" i="101" l="1"/>
  <c r="E103" i="101" s="1"/>
  <c r="G103" i="101" s="1"/>
  <c r="I103" i="101" s="1"/>
  <c r="K103" i="101" s="1"/>
  <c r="M103" i="101" s="1"/>
  <c r="O103" i="101" s="1"/>
  <c r="C115" i="101" s="1"/>
  <c r="J23" i="101"/>
  <c r="I21" i="101" l="1" a="1"/>
  <c r="I21" i="101" s="1"/>
  <c r="E115" i="101"/>
  <c r="G115" i="101" s="1"/>
  <c r="I115" i="101" s="1"/>
  <c r="K115" i="101" s="1"/>
  <c r="M115" i="101" s="1"/>
  <c r="O115" i="101" s="1"/>
  <c r="L21" i="101" l="1"/>
  <c r="J21" i="101"/>
  <c r="K23" i="101" s="1"/>
  <c r="K21" i="101" l="1" a="1"/>
  <c r="K21" i="101" s="1"/>
  <c r="L23" i="101" s="1"/>
  <c r="C44" i="101" l="1"/>
  <c r="B33" i="10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<sst xmlns="http://schemas.openxmlformats.org/spreadsheetml/2006/main" count="1198" uniqueCount="152">
  <si>
    <t>合計</t>
    <rPh sb="0" eb="2">
      <t>ゴウケイ</t>
    </rPh>
    <phoneticPr fontId="1"/>
  </si>
  <si>
    <t>合計</t>
    <rPh sb="0" eb="2">
      <t>ゴウケイ</t>
    </rPh>
    <phoneticPr fontId="36"/>
  </si>
  <si>
    <r>
      <rPr>
        <vertAlign val="superscript"/>
        <sz val="12"/>
        <color theme="1" tint="0.34998626667073579"/>
        <rFont val="メイリオ"/>
        <family val="3"/>
        <charset val="128"/>
      </rPr>
      <t>費目</t>
    </r>
    <r>
      <rPr>
        <vertAlign val="superscript"/>
        <sz val="10"/>
        <color theme="1" tint="0.34998626667073579"/>
        <rFont val="メイリオ"/>
        <family val="3"/>
        <charset val="128"/>
      </rPr>
      <t>　</t>
    </r>
    <r>
      <rPr>
        <sz val="8"/>
        <color theme="1" tint="0.34998626667073579"/>
        <rFont val="メイリオ"/>
        <family val="3"/>
        <charset val="128"/>
      </rPr>
      <t>　</t>
    </r>
    <r>
      <rPr>
        <vertAlign val="subscript"/>
        <sz val="12"/>
        <color theme="1" tint="0.34998626667073579"/>
        <rFont val="メイリオ"/>
        <family val="3"/>
        <charset val="128"/>
      </rPr>
      <t>日付</t>
    </r>
    <rPh sb="0" eb="2">
      <t>ヒモク</t>
    </rPh>
    <rPh sb="4" eb="6">
      <t>ヒヅケ</t>
    </rPh>
    <phoneticPr fontId="1"/>
  </si>
  <si>
    <t>Income</t>
    <phoneticPr fontId="1"/>
  </si>
  <si>
    <t>Tax</t>
    <phoneticPr fontId="1"/>
  </si>
  <si>
    <t>Savings</t>
    <phoneticPr fontId="1"/>
  </si>
  <si>
    <t>Fixed Expenses</t>
    <phoneticPr fontId="1"/>
  </si>
  <si>
    <t>Variable expenses</t>
    <phoneticPr fontId="1"/>
  </si>
  <si>
    <t>Holiday</t>
    <phoneticPr fontId="1"/>
  </si>
  <si>
    <t>Setting</t>
    <phoneticPr fontId="1"/>
  </si>
  <si>
    <t>Juanuary</t>
    <phoneticPr fontId="1"/>
  </si>
  <si>
    <t>Self Investment</t>
    <phoneticPr fontId="1"/>
  </si>
  <si>
    <t>Variable Expenses</t>
    <phoneticPr fontId="1"/>
  </si>
  <si>
    <t>Balance</t>
    <phoneticPr fontId="1"/>
  </si>
  <si>
    <t>Item</t>
    <phoneticPr fontId="1"/>
  </si>
  <si>
    <t>Amount</t>
    <phoneticPr fontId="1"/>
  </si>
  <si>
    <t xml:space="preserve">Total of Special Expenses </t>
    <phoneticPr fontId="1"/>
  </si>
  <si>
    <t>Budget</t>
    <phoneticPr fontId="1"/>
  </si>
  <si>
    <t>Total</t>
    <phoneticPr fontId="1"/>
  </si>
  <si>
    <t>Variable Cost Weekly</t>
    <phoneticPr fontId="1"/>
  </si>
  <si>
    <t>Percentage of consumption by expense category</t>
    <phoneticPr fontId="1"/>
  </si>
  <si>
    <t>Item　  Date</t>
    <phoneticPr fontId="1"/>
  </si>
  <si>
    <t>February</t>
  </si>
  <si>
    <t>March</t>
    <phoneticPr fontId="1"/>
  </si>
  <si>
    <t>April</t>
    <phoneticPr fontId="1"/>
  </si>
  <si>
    <t>May</t>
    <phoneticPr fontId="1"/>
  </si>
  <si>
    <t>June</t>
    <phoneticPr fontId="1"/>
  </si>
  <si>
    <t>July</t>
    <phoneticPr fontId="1"/>
  </si>
  <si>
    <t>August</t>
    <phoneticPr fontId="1"/>
  </si>
  <si>
    <t>September</t>
    <phoneticPr fontId="1"/>
  </si>
  <si>
    <t>October</t>
    <phoneticPr fontId="1"/>
  </si>
  <si>
    <t>November</t>
    <phoneticPr fontId="1"/>
  </si>
  <si>
    <t>December</t>
    <phoneticPr fontId="1"/>
  </si>
  <si>
    <t>Mon</t>
    <phoneticPr fontId="1"/>
  </si>
  <si>
    <t>Tue</t>
    <phoneticPr fontId="1"/>
  </si>
  <si>
    <t>Wed</t>
    <phoneticPr fontId="1"/>
  </si>
  <si>
    <t>Thu</t>
    <phoneticPr fontId="1"/>
  </si>
  <si>
    <t>Fri</t>
    <phoneticPr fontId="1"/>
  </si>
  <si>
    <t>Sat</t>
    <phoneticPr fontId="1"/>
  </si>
  <si>
    <t>Sun</t>
    <phoneticPr fontId="1"/>
  </si>
  <si>
    <t>Tax</t>
    <phoneticPr fontId="1"/>
  </si>
  <si>
    <t>Savings</t>
    <phoneticPr fontId="1"/>
  </si>
  <si>
    <t>Self investment</t>
    <phoneticPr fontId="1"/>
  </si>
  <si>
    <t>Fixed expenses</t>
    <phoneticPr fontId="1"/>
  </si>
  <si>
    <t>Special expenses</t>
    <phoneticPr fontId="1"/>
  </si>
  <si>
    <t>Variable expenses</t>
    <phoneticPr fontId="1"/>
  </si>
  <si>
    <t>Total</t>
    <phoneticPr fontId="1"/>
  </si>
  <si>
    <t>Start Date</t>
    <phoneticPr fontId="1"/>
  </si>
  <si>
    <t>End Date</t>
    <phoneticPr fontId="1"/>
  </si>
  <si>
    <r>
      <t>1</t>
    </r>
    <r>
      <rPr>
        <sz val="10"/>
        <color theme="0" tint="-0.249977111117893"/>
        <rFont val="Arial"/>
        <family val="3"/>
      </rPr>
      <t>Start</t>
    </r>
    <phoneticPr fontId="1"/>
  </si>
  <si>
    <r>
      <t>1</t>
    </r>
    <r>
      <rPr>
        <sz val="10"/>
        <color theme="0" tint="-0.249977111117893"/>
        <rFont val="Arial"/>
        <family val="3"/>
      </rPr>
      <t>End</t>
    </r>
    <phoneticPr fontId="1"/>
  </si>
  <si>
    <r>
      <t>5</t>
    </r>
    <r>
      <rPr>
        <sz val="10"/>
        <color theme="0" tint="-0.249977111117893"/>
        <rFont val="Arial"/>
        <family val="3"/>
      </rPr>
      <t>Start</t>
    </r>
    <phoneticPr fontId="1"/>
  </si>
  <si>
    <r>
      <t>5</t>
    </r>
    <r>
      <rPr>
        <sz val="10"/>
        <color theme="0" tint="-0.249977111117893"/>
        <rFont val="Arial"/>
        <family val="3"/>
      </rPr>
      <t>End</t>
    </r>
    <phoneticPr fontId="1"/>
  </si>
  <si>
    <r>
      <t>6</t>
    </r>
    <r>
      <rPr>
        <sz val="10"/>
        <color theme="0" tint="-0.249977111117893"/>
        <rFont val="Arial"/>
        <family val="3"/>
      </rPr>
      <t>Start</t>
    </r>
    <phoneticPr fontId="1"/>
  </si>
  <si>
    <r>
      <t>6</t>
    </r>
    <r>
      <rPr>
        <sz val="10"/>
        <color theme="0" tint="-0.249977111117893"/>
        <rFont val="Arial"/>
        <family val="3"/>
      </rPr>
      <t>End</t>
    </r>
    <phoneticPr fontId="1"/>
  </si>
  <si>
    <t>Special Expenses</t>
  </si>
  <si>
    <t>Total</t>
  </si>
  <si>
    <t>Category</t>
  </si>
  <si>
    <t>Name</t>
    <phoneticPr fontId="36"/>
  </si>
  <si>
    <t>Budget</t>
  </si>
  <si>
    <t>Amount</t>
  </si>
  <si>
    <t>January</t>
  </si>
  <si>
    <t>Total</t>
    <phoneticPr fontId="36"/>
  </si>
  <si>
    <t>March</t>
  </si>
  <si>
    <t>April</t>
    <phoneticPr fontId="36"/>
  </si>
  <si>
    <t>May</t>
  </si>
  <si>
    <t>June</t>
  </si>
  <si>
    <t>July</t>
  </si>
  <si>
    <t>August</t>
  </si>
  <si>
    <t>September</t>
  </si>
  <si>
    <t>October</t>
  </si>
  <si>
    <t>November</t>
  </si>
  <si>
    <t>December</t>
  </si>
  <si>
    <t>Statement of income and expenses</t>
    <phoneticPr fontId="1"/>
  </si>
  <si>
    <t>January</t>
    <phoneticPr fontId="1"/>
  </si>
  <si>
    <t>February</t>
    <phoneticPr fontId="1"/>
  </si>
  <si>
    <t>①Tax</t>
    <phoneticPr fontId="1"/>
  </si>
  <si>
    <t>②Savings</t>
    <phoneticPr fontId="1"/>
  </si>
  <si>
    <t>③Self Investment</t>
    <phoneticPr fontId="1"/>
  </si>
  <si>
    <t>④Fixed Expensese</t>
    <phoneticPr fontId="1"/>
  </si>
  <si>
    <t>➄Special Expenses</t>
    <phoneticPr fontId="1"/>
  </si>
  <si>
    <t>Special Expenses</t>
    <phoneticPr fontId="1"/>
  </si>
  <si>
    <t>①+②+③+④+➄</t>
    <phoneticPr fontId="1"/>
  </si>
  <si>
    <t>Total Expenses</t>
    <phoneticPr fontId="1"/>
  </si>
  <si>
    <t>Income-Total Expenses</t>
    <phoneticPr fontId="1"/>
  </si>
  <si>
    <t>This excel uses macros.</t>
  </si>
  <si>
    <t>Please click on Enable Macros first before use.</t>
  </si>
  <si>
    <t>Fixes Expenses</t>
    <phoneticPr fontId="1"/>
  </si>
  <si>
    <t>Other Expenses</t>
    <phoneticPr fontId="1"/>
  </si>
  <si>
    <t>Paycheck</t>
    <phoneticPr fontId="1"/>
  </si>
  <si>
    <t>Individual income</t>
    <phoneticPr fontId="1"/>
  </si>
  <si>
    <t>Child</t>
    <phoneticPr fontId="1"/>
  </si>
  <si>
    <t>Housing costs</t>
    <phoneticPr fontId="1"/>
  </si>
  <si>
    <t>Grocery</t>
    <phoneticPr fontId="1"/>
  </si>
  <si>
    <t>th~</t>
    <phoneticPr fontId="1"/>
  </si>
  <si>
    <t>Website income</t>
    <phoneticPr fontId="1"/>
  </si>
  <si>
    <t>Medicare tax</t>
    <phoneticPr fontId="1"/>
  </si>
  <si>
    <t>Stock Investment</t>
    <phoneticPr fontId="1"/>
  </si>
  <si>
    <t>Electric</t>
    <phoneticPr fontId="1"/>
  </si>
  <si>
    <t>Dining out</t>
    <phoneticPr fontId="1"/>
  </si>
  <si>
    <t>Local income tax</t>
    <phoneticPr fontId="1"/>
  </si>
  <si>
    <t>Hydro</t>
    <phoneticPr fontId="1"/>
  </si>
  <si>
    <t>Leisure</t>
    <phoneticPr fontId="1"/>
  </si>
  <si>
    <t>Gas</t>
    <phoneticPr fontId="1"/>
  </si>
  <si>
    <t>Clothing</t>
    <phoneticPr fontId="1"/>
  </si>
  <si>
    <t>Education</t>
    <phoneticPr fontId="1"/>
  </si>
  <si>
    <t>Beauty&amp;Helth</t>
    <phoneticPr fontId="1"/>
  </si>
  <si>
    <t>Insurance</t>
    <phoneticPr fontId="1"/>
  </si>
  <si>
    <t>Internet</t>
    <phoneticPr fontId="1"/>
  </si>
  <si>
    <t>Mobile phone</t>
    <phoneticPr fontId="1"/>
  </si>
  <si>
    <t>Fill in the contents of the items in the Settings.</t>
    <phoneticPr fontId="1"/>
  </si>
  <si>
    <t>The information you fill in will be reflected in the monthly input and balance sheet.</t>
    <phoneticPr fontId="1"/>
  </si>
  <si>
    <t>The date will be set to match the start date in each month sheet.</t>
  </si>
  <si>
    <t>you can change the start date to match your payday, etc.</t>
  </si>
  <si>
    <t>Annual</t>
    <phoneticPr fontId="1"/>
  </si>
  <si>
    <t>Events</t>
    <phoneticPr fontId="1"/>
  </si>
  <si>
    <t>Trip</t>
    <phoneticPr fontId="1"/>
  </si>
  <si>
    <t>Classify special expense items.</t>
  </si>
  <si>
    <t>Identify the special expenses that occur in a year by month.</t>
    <phoneticPr fontId="1"/>
  </si>
  <si>
    <t>The total amount of special expenses will be reflected on the monthly sheet.</t>
    <phoneticPr fontId="1"/>
  </si>
  <si>
    <t>Daily's Input</t>
    <phoneticPr fontId="1"/>
  </si>
  <si>
    <t>Refer to the sample sheet.</t>
    <phoneticPr fontId="1"/>
  </si>
  <si>
    <t>statement of income and expenses</t>
  </si>
  <si>
    <t>The monthly entries will be reflected in the annual income statement.</t>
  </si>
  <si>
    <t>For more information, refer to</t>
    <phoneticPr fontId="1"/>
  </si>
  <si>
    <t>https://ari-mama.com/eng/2023-excel-kakeibo/</t>
    <phoneticPr fontId="1"/>
  </si>
  <si>
    <t>Start date</t>
    <phoneticPr fontId="1"/>
  </si>
  <si>
    <t>Paycheck</t>
  </si>
  <si>
    <t>Website income</t>
  </si>
  <si>
    <t>Individual income</t>
  </si>
  <si>
    <t>Medicare tax</t>
  </si>
  <si>
    <t>Local income tax</t>
  </si>
  <si>
    <t>Child</t>
  </si>
  <si>
    <t>Stock Investment</t>
  </si>
  <si>
    <t>Housing costs</t>
  </si>
  <si>
    <t>Electric</t>
  </si>
  <si>
    <t>Hydro</t>
  </si>
  <si>
    <t>Gas</t>
  </si>
  <si>
    <t>Education</t>
  </si>
  <si>
    <t>Insurance</t>
  </si>
  <si>
    <t>Internet</t>
  </si>
  <si>
    <t>Mobile phone</t>
  </si>
  <si>
    <t>Grocery</t>
  </si>
  <si>
    <t>Dining out</t>
  </si>
  <si>
    <t>Leisure</t>
  </si>
  <si>
    <t>Clothing</t>
  </si>
  <si>
    <t>Beauty&amp;Helth</t>
  </si>
  <si>
    <t>Book</t>
    <phoneticPr fontId="1"/>
  </si>
  <si>
    <t>Lunch</t>
    <phoneticPr fontId="1"/>
  </si>
  <si>
    <t>Shampoo</t>
    <phoneticPr fontId="1"/>
  </si>
  <si>
    <t>SkinCare</t>
    <phoneticPr fontId="1"/>
  </si>
  <si>
    <t>Fruite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</si>
</sst>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6" formatCode="&quot;¥&quot;#,##0;[Red]&quot;¥&quot;\-#,##0"/>
    <numFmt numFmtId="26" formatCode="\$#,##0.00_);[Red]\(\$#,##0.00\)"/>
    <numFmt numFmtId="176" formatCode="&quot;¥&quot;#,##0_);\(&quot;¥&quot;#,##0\)"/>
    <numFmt numFmtId="177" formatCode="&quot;¥&quot;#,##0_);[Red]\(&quot;¥&quot;#,##0\)"/>
    <numFmt numFmtId="178" formatCode="#"/>
    <numFmt numFmtId="179" formatCode="d"/>
    <numFmt numFmtId="180" formatCode="aaa"/>
    <numFmt numFmtId="181" formatCode="[$¥-411]#,##0;[$¥-411]#,##0"/>
    <numFmt numFmtId="182" formatCode="m/d/yy;@"/>
    <numFmt numFmtId="183" formatCode="[$$-409]#,##0.00;[$$-409]#,##0.00"/>
    <numFmt numFmtId="184" formatCode="mm/dd/yy;@"/>
  </numFmts>
  <fonts count="92">
    <font>
      <sz val="11"/>
      <color theme="1"/>
      <name val="游ゴシック"/>
      <family val="2"/>
      <scheme val="minor"/>
    </font>
    <font>
      <sz val="6"/>
      <name val="游ゴシック"/>
      <family val="3"/>
      <charset val="128"/>
      <scheme val="minor"/>
    </font>
    <font>
      <sz val="11"/>
      <name val="游ゴシック"/>
      <family val="2"/>
      <scheme val="minor"/>
    </font>
    <font>
      <b/>
      <sz val="26"/>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1"/>
      <color theme="0"/>
      <name val="游ゴシック"/>
      <family val="3"/>
      <charset val="128"/>
      <scheme val="minor"/>
    </font>
    <font>
      <b/>
      <sz val="26"/>
      <color theme="1"/>
      <name val="ＭＳ Ｐゴシック"/>
      <family val="3"/>
      <charset val="128"/>
    </font>
    <font>
      <sz val="11"/>
      <color theme="1"/>
      <name val="ＭＳ Ｐゴシック"/>
      <family val="3"/>
      <charset val="128"/>
    </font>
    <font>
      <sz val="11"/>
      <color theme="0"/>
      <name val="ＭＳ Ｐゴシック"/>
      <family val="3"/>
      <charset val="128"/>
    </font>
    <font>
      <b/>
      <sz val="26"/>
      <color theme="1"/>
      <name val="メイリオ"/>
      <family val="3"/>
      <charset val="128"/>
    </font>
    <font>
      <sz val="11"/>
      <color theme="1"/>
      <name val="メイリオ"/>
      <family val="3"/>
      <charset val="128"/>
    </font>
    <font>
      <b/>
      <sz val="11"/>
      <color theme="1"/>
      <name val="メイリオ"/>
      <family val="3"/>
      <charset val="128"/>
    </font>
    <font>
      <sz val="11"/>
      <name val="メイリオ"/>
      <family val="3"/>
      <charset val="128"/>
    </font>
    <font>
      <sz val="11"/>
      <color theme="1"/>
      <name val="游ゴシック"/>
      <family val="3"/>
      <charset val="128"/>
    </font>
    <font>
      <sz val="11"/>
      <color theme="0"/>
      <name val="游ゴシック"/>
      <family val="3"/>
      <charset val="128"/>
    </font>
    <font>
      <b/>
      <sz val="11"/>
      <color theme="1" tint="0.34998626667073579"/>
      <name val="メイリオ"/>
      <family val="3"/>
      <charset val="128"/>
    </font>
    <font>
      <sz val="10"/>
      <color theme="1" tint="0.34998626667073579"/>
      <name val="メイリオ"/>
      <family val="3"/>
      <charset val="128"/>
    </font>
    <font>
      <b/>
      <sz val="10"/>
      <color theme="1" tint="0.34998626667073579"/>
      <name val="メイリオ"/>
      <family val="3"/>
      <charset val="128"/>
    </font>
    <font>
      <sz val="9"/>
      <color theme="1" tint="0.34998626667073579"/>
      <name val="メイリオ"/>
      <family val="3"/>
      <charset val="128"/>
    </font>
    <font>
      <sz val="8"/>
      <color theme="1" tint="0.34998626667073579"/>
      <name val="メイリオ"/>
      <family val="3"/>
      <charset val="128"/>
    </font>
    <font>
      <vertAlign val="superscript"/>
      <sz val="10"/>
      <color theme="1" tint="0.34998626667073579"/>
      <name val="メイリオ"/>
      <family val="3"/>
      <charset val="128"/>
    </font>
    <font>
      <vertAlign val="superscript"/>
      <sz val="12"/>
      <color theme="1" tint="0.34998626667073579"/>
      <name val="メイリオ"/>
      <family val="3"/>
      <charset val="128"/>
    </font>
    <font>
      <vertAlign val="subscript"/>
      <sz val="12"/>
      <color theme="1" tint="0.34998626667073579"/>
      <name val="メイリオ"/>
      <family val="3"/>
      <charset val="128"/>
    </font>
    <font>
      <sz val="10"/>
      <color theme="5"/>
      <name val="メイリオ"/>
      <family val="3"/>
      <charset val="128"/>
    </font>
    <font>
      <u/>
      <sz val="11"/>
      <color theme="10"/>
      <name val="游ゴシック"/>
      <family val="2"/>
      <scheme val="minor"/>
    </font>
    <font>
      <sz val="11"/>
      <color theme="0"/>
      <name val="游ゴシック"/>
      <family val="2"/>
      <scheme val="minor"/>
    </font>
    <font>
      <b/>
      <sz val="11"/>
      <color theme="0"/>
      <name val="メイリオ"/>
      <family val="2"/>
      <charset val="128"/>
    </font>
    <font>
      <sz val="11"/>
      <color theme="1"/>
      <name val="メイリオ"/>
      <family val="2"/>
      <charset val="128"/>
    </font>
    <font>
      <b/>
      <sz val="18"/>
      <color theme="3"/>
      <name val="メイリオ"/>
      <family val="2"/>
      <charset val="128"/>
    </font>
    <font>
      <b/>
      <sz val="18"/>
      <color theme="1"/>
      <name val="メイリオ"/>
      <family val="2"/>
      <charset val="128"/>
    </font>
    <font>
      <b/>
      <sz val="14"/>
      <color theme="5"/>
      <name val="メイリオ"/>
      <family val="2"/>
      <charset val="128"/>
    </font>
    <font>
      <b/>
      <sz val="14"/>
      <color theme="1"/>
      <name val="メイリオ"/>
      <family val="2"/>
      <charset val="128"/>
    </font>
    <font>
      <b/>
      <sz val="14"/>
      <color theme="3"/>
      <name val="メイリオ"/>
      <family val="2"/>
      <charset val="128"/>
    </font>
    <font>
      <b/>
      <sz val="26"/>
      <color theme="1"/>
      <name val="メイリオ"/>
      <family val="2"/>
      <charset val="128"/>
    </font>
    <font>
      <b/>
      <sz val="12"/>
      <color theme="1"/>
      <name val="メイリオ"/>
      <family val="2"/>
      <charset val="128"/>
    </font>
    <font>
      <sz val="6"/>
      <name val="游ゴシック"/>
      <family val="2"/>
      <charset val="128"/>
      <scheme val="minor"/>
    </font>
    <font>
      <b/>
      <sz val="12"/>
      <color theme="5"/>
      <name val="メイリオ"/>
      <family val="2"/>
      <charset val="128"/>
    </font>
    <font>
      <b/>
      <sz val="20"/>
      <color theme="3"/>
      <name val="Iowan Old Style Roman"/>
    </font>
    <font>
      <sz val="14"/>
      <color theme="1"/>
      <name val="メイリオ"/>
      <family val="2"/>
      <charset val="128"/>
    </font>
    <font>
      <sz val="14"/>
      <color theme="5"/>
      <name val="メイリオ"/>
      <family val="2"/>
      <charset val="128"/>
    </font>
    <font>
      <b/>
      <sz val="14"/>
      <name val="メイリオ"/>
      <family val="2"/>
      <charset val="128"/>
    </font>
    <font>
      <sz val="12"/>
      <color theme="5"/>
      <name val="メイリオ"/>
      <family val="2"/>
      <charset val="128"/>
    </font>
    <font>
      <b/>
      <sz val="10"/>
      <color theme="1"/>
      <name val="メイリオ"/>
      <family val="2"/>
      <charset val="128"/>
    </font>
    <font>
      <b/>
      <sz val="10"/>
      <color theme="5"/>
      <name val="メイリオ"/>
      <family val="2"/>
      <charset val="128"/>
    </font>
    <font>
      <sz val="16"/>
      <color rgb="FFFFFFFF"/>
      <name val="Meiryo"/>
      <family val="2"/>
      <charset val="128"/>
    </font>
    <font>
      <sz val="16"/>
      <color rgb="FF111111"/>
      <name val="Meiryo"/>
      <family val="2"/>
      <charset val="128"/>
    </font>
    <font>
      <sz val="20"/>
      <color theme="1" tint="0.249977111117893"/>
      <name val="メイリオ"/>
      <family val="3"/>
      <charset val="128"/>
    </font>
    <font>
      <b/>
      <sz val="11"/>
      <color theme="1" tint="0.34998626667073579"/>
      <name val="Yu Gothic UI Semibold"/>
      <family val="3"/>
      <charset val="128"/>
    </font>
    <font>
      <b/>
      <sz val="11"/>
      <color theme="0"/>
      <name val="Yu Gothic UI Semibold"/>
      <family val="3"/>
      <charset val="128"/>
    </font>
    <font>
      <b/>
      <sz val="11"/>
      <color theme="5"/>
      <name val="Yu Gothic UI Semibold"/>
      <family val="3"/>
      <charset val="128"/>
    </font>
    <font>
      <b/>
      <sz val="11"/>
      <color theme="0"/>
      <name val="メイリオ"/>
      <family val="3"/>
      <charset val="128"/>
    </font>
    <font>
      <b/>
      <sz val="10"/>
      <color theme="0"/>
      <name val="メイリオ"/>
      <family val="3"/>
      <charset val="128"/>
    </font>
    <font>
      <b/>
      <sz val="18"/>
      <name val="メイリオ"/>
      <family val="3"/>
      <charset val="128"/>
    </font>
    <font>
      <sz val="11"/>
      <color rgb="FFFF0000"/>
      <name val="游ゴシック"/>
      <family val="2"/>
      <scheme val="minor"/>
    </font>
    <font>
      <sz val="11"/>
      <color rgb="FFFF0000"/>
      <name val="游ゴシック"/>
      <family val="3"/>
      <charset val="128"/>
      <scheme val="minor"/>
    </font>
    <font>
      <sz val="10"/>
      <color rgb="FFFF0000"/>
      <name val="メイリオ"/>
      <family val="3"/>
      <charset val="128"/>
    </font>
    <font>
      <b/>
      <sz val="18"/>
      <color rgb="FFFF0000"/>
      <name val="メイリオ"/>
      <family val="3"/>
      <charset val="128"/>
    </font>
    <font>
      <b/>
      <sz val="11"/>
      <color theme="4"/>
      <name val="メイリオ"/>
      <family val="3"/>
      <charset val="128"/>
    </font>
    <font>
      <sz val="9"/>
      <color theme="4"/>
      <name val="メイリオ"/>
      <family val="3"/>
      <charset val="128"/>
    </font>
    <font>
      <sz val="9"/>
      <color theme="1"/>
      <name val="游ゴシック"/>
      <family val="3"/>
      <charset val="128"/>
      <scheme val="minor"/>
    </font>
    <font>
      <b/>
      <sz val="11"/>
      <name val="メイリオ"/>
      <family val="3"/>
      <charset val="128"/>
    </font>
    <font>
      <b/>
      <sz val="11"/>
      <color rgb="FFFF0000"/>
      <name val="メイリオ"/>
      <family val="3"/>
      <charset val="128"/>
    </font>
    <font>
      <sz val="9"/>
      <color rgb="FFFF0000"/>
      <name val="メイリオ"/>
      <family val="3"/>
      <charset val="128"/>
    </font>
    <font>
      <sz val="8"/>
      <color theme="1"/>
      <name val="游ゴシック"/>
      <family val="3"/>
      <charset val="128"/>
      <scheme val="minor"/>
    </font>
    <font>
      <sz val="8"/>
      <name val="游ゴシック"/>
      <family val="3"/>
      <charset val="128"/>
      <scheme val="minor"/>
    </font>
    <font>
      <sz val="10"/>
      <color theme="0" tint="-0.249977111117893"/>
      <name val="Arial"/>
      <family val="2"/>
    </font>
    <font>
      <sz val="11"/>
      <color theme="0" tint="-0.249977111117893"/>
      <name val="游ゴシック"/>
      <family val="2"/>
      <scheme val="minor"/>
    </font>
    <font>
      <sz val="10"/>
      <color theme="0" tint="-0.249977111117893"/>
      <name val="游ゴシック"/>
      <family val="3"/>
      <charset val="128"/>
      <scheme val="minor"/>
    </font>
    <font>
      <sz val="9"/>
      <color theme="1" tint="0.249977111117893"/>
      <name val="メイリオ"/>
      <family val="3"/>
      <charset val="128"/>
    </font>
    <font>
      <sz val="10"/>
      <color theme="0" tint="-0.14999847407452621"/>
      <name val="メイリオ"/>
      <family val="3"/>
      <charset val="128"/>
    </font>
    <font>
      <b/>
      <sz val="11"/>
      <color theme="0"/>
      <name val="Meiryo"/>
      <family val="2"/>
      <charset val="128"/>
    </font>
    <font>
      <b/>
      <sz val="8"/>
      <color theme="1" tint="0.34998626667073579"/>
      <name val="メイリオ"/>
      <family val="3"/>
      <charset val="128"/>
    </font>
    <font>
      <b/>
      <sz val="6"/>
      <color theme="1" tint="0.34998626667073579"/>
      <name val="メイリオ"/>
      <family val="3"/>
      <charset val="128"/>
    </font>
    <font>
      <sz val="6"/>
      <color rgb="FFFF0000"/>
      <name val="メイリオ"/>
      <family val="3"/>
      <charset val="128"/>
    </font>
    <font>
      <sz val="10"/>
      <color theme="0" tint="-0.249977111117893"/>
      <name val="Arial"/>
      <family val="3"/>
    </font>
    <font>
      <b/>
      <sz val="36"/>
      <color theme="3"/>
      <name val="メイリオ"/>
      <family val="2"/>
      <charset val="128"/>
    </font>
    <font>
      <b/>
      <sz val="18"/>
      <color theme="3"/>
      <name val="Iowan Old Style Roman"/>
    </font>
    <font>
      <b/>
      <sz val="11"/>
      <color rgb="FFFF0000"/>
      <name val="Meiryo"/>
      <family val="3"/>
      <charset val="128"/>
    </font>
    <font>
      <sz val="11"/>
      <color theme="1"/>
      <name val="Meiryo"/>
      <family val="2"/>
      <charset val="128"/>
    </font>
    <font>
      <b/>
      <sz val="11"/>
      <color theme="1"/>
      <name val="Meiryo"/>
      <family val="2"/>
      <charset val="128"/>
    </font>
    <font>
      <sz val="11"/>
      <color theme="0"/>
      <name val="Meiryo"/>
      <family val="2"/>
      <charset val="128"/>
    </font>
    <font>
      <sz val="10"/>
      <color rgb="FF000000"/>
      <name val="メイリオ"/>
      <family val="2"/>
      <charset val="128"/>
    </font>
    <font>
      <sz val="10"/>
      <color theme="1"/>
      <name val="メイリオ"/>
      <family val="2"/>
      <charset val="128"/>
    </font>
    <font>
      <b/>
      <sz val="10"/>
      <color theme="3"/>
      <name val="メイリオ"/>
      <family val="2"/>
      <charset val="128"/>
    </font>
    <font>
      <b/>
      <sz val="10"/>
      <color theme="3"/>
      <name val="Iowan Old Style Roman"/>
    </font>
    <font>
      <sz val="10"/>
      <color theme="5"/>
      <name val="メイリオ"/>
      <family val="2"/>
      <charset val="128"/>
    </font>
    <font>
      <b/>
      <sz val="10"/>
      <name val="メイリオ"/>
      <family val="2"/>
      <charset val="128"/>
    </font>
    <font>
      <sz val="10"/>
      <color theme="1"/>
      <name val="Meiryo"/>
      <family val="2"/>
      <charset val="128"/>
    </font>
    <font>
      <b/>
      <sz val="10"/>
      <color theme="5"/>
      <name val="Meiryo"/>
      <family val="2"/>
      <charset val="128"/>
    </font>
    <font>
      <b/>
      <sz val="10"/>
      <color theme="1"/>
      <name val="Meiryo"/>
      <family val="2"/>
      <charset val="128"/>
    </font>
    <font>
      <sz val="6"/>
      <color theme="1" tint="0.34998626667073579"/>
      <name val="メイリオ"/>
      <family val="3"/>
      <charset val="128"/>
    </font>
  </fonts>
  <fills count="27">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CCFFCC"/>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2"/>
        <bgColor indexed="64"/>
      </patternFill>
    </fill>
    <fill>
      <patternFill patternType="solid">
        <fgColor theme="4" tint="0.59999389629810485"/>
        <bgColor indexed="64"/>
      </patternFill>
    </fill>
    <fill>
      <patternFill patternType="solid">
        <fgColor rgb="FFFFCCFF"/>
        <bgColor indexed="64"/>
      </patternFill>
    </fill>
    <fill>
      <patternFill patternType="solid">
        <fgColor rgb="FFCCCCFF"/>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A0B1CD"/>
        <bgColor indexed="64"/>
      </patternFill>
    </fill>
    <fill>
      <patternFill patternType="solid">
        <fgColor rgb="FFE8EBF1"/>
        <bgColor indexed="64"/>
      </patternFill>
    </fill>
    <fill>
      <patternFill patternType="solid">
        <fgColor rgb="FFFFF9E7"/>
        <bgColor indexed="64"/>
      </patternFill>
    </fill>
    <fill>
      <gradientFill degree="270">
        <stop position="0">
          <color rgb="FFC9D1E1"/>
        </stop>
        <stop position="1">
          <color rgb="FFDFD2E6"/>
        </stop>
      </gradientFill>
    </fill>
    <fill>
      <patternFill patternType="solid">
        <fgColor theme="0"/>
        <bgColor auto="1"/>
      </patternFill>
    </fill>
    <fill>
      <patternFill patternType="solid">
        <fgColor rgb="FFFFFFFF"/>
        <bgColor indexed="64"/>
      </patternFill>
    </fill>
    <fill>
      <patternFill patternType="solid">
        <fgColor rgb="FFB3C1D7"/>
        <bgColor indexed="64"/>
      </patternFill>
    </fill>
    <fill>
      <patternFill patternType="solid">
        <fgColor theme="7"/>
        <bgColor indexed="64"/>
      </patternFill>
    </fill>
  </fills>
  <borders count="130">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39994506668294322"/>
      </bottom>
      <diagonal/>
    </border>
    <border>
      <left style="thin">
        <color theme="9" tint="-0.24994659260841701"/>
      </left>
      <right style="thin">
        <color theme="9" tint="-0.24994659260841701"/>
      </right>
      <top style="thin">
        <color theme="9" tint="0.39994506668294322"/>
      </top>
      <bottom style="thin">
        <color theme="9" tint="0.39994506668294322"/>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theme="9" tint="-0.24994659260841701"/>
      </left>
      <right style="thin">
        <color theme="9" tint="-0.24994659260841701"/>
      </right>
      <top/>
      <bottom/>
      <diagonal/>
    </border>
    <border>
      <left style="double">
        <color indexed="64"/>
      </left>
      <right/>
      <top style="double">
        <color indexed="64"/>
      </top>
      <bottom/>
      <diagonal/>
    </border>
    <border>
      <left style="double">
        <color indexed="64"/>
      </left>
      <right style="double">
        <color indexed="64"/>
      </right>
      <top style="double">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thin">
        <color auto="1"/>
      </left>
      <right/>
      <top style="hair">
        <color auto="1"/>
      </top>
      <bottom style="hair">
        <color auto="1"/>
      </bottom>
      <diagonal/>
    </border>
    <border>
      <left style="double">
        <color indexed="64"/>
      </left>
      <right style="double">
        <color indexed="64"/>
      </right>
      <top style="hair">
        <color auto="1"/>
      </top>
      <bottom style="hair">
        <color auto="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style="double">
        <color indexed="64"/>
      </left>
      <right style="double">
        <color indexed="64"/>
      </right>
      <top/>
      <bottom style="hair">
        <color auto="1"/>
      </bottom>
      <diagonal/>
    </border>
    <border>
      <left style="double">
        <color indexed="64"/>
      </left>
      <right style="double">
        <color indexed="64"/>
      </right>
      <top style="double">
        <color indexed="64"/>
      </top>
      <bottom style="hair">
        <color auto="1"/>
      </bottom>
      <diagonal/>
    </border>
    <border>
      <left style="thin">
        <color indexed="64"/>
      </left>
      <right style="thin">
        <color indexed="64"/>
      </right>
      <top style="double">
        <color indexed="64"/>
      </top>
      <bottom style="hair">
        <color auto="1"/>
      </bottom>
      <diagonal/>
    </border>
    <border>
      <left style="thin">
        <color auto="1"/>
      </left>
      <right style="thin">
        <color auto="1"/>
      </right>
      <top style="double">
        <color indexed="64"/>
      </top>
      <bottom style="double">
        <color indexed="64"/>
      </bottom>
      <diagonal/>
    </border>
    <border>
      <left style="thin">
        <color auto="1"/>
      </left>
      <right style="double">
        <color indexed="64"/>
      </right>
      <top style="double">
        <color indexed="64"/>
      </top>
      <bottom style="double">
        <color indexed="64"/>
      </bottom>
      <diagonal/>
    </border>
    <border>
      <left/>
      <right style="thin">
        <color auto="1"/>
      </right>
      <top style="double">
        <color indexed="64"/>
      </top>
      <bottom style="double">
        <color indexed="64"/>
      </bottom>
      <diagonal/>
    </border>
    <border>
      <left style="double">
        <color indexed="64"/>
      </left>
      <right style="double">
        <color indexed="64"/>
      </right>
      <top style="hair">
        <color auto="1"/>
      </top>
      <bottom/>
      <diagonal/>
    </border>
    <border>
      <left style="double">
        <color indexed="64"/>
      </left>
      <right style="double">
        <color indexed="64"/>
      </right>
      <top/>
      <bottom style="double">
        <color indexed="64"/>
      </bottom>
      <diagonal/>
    </border>
    <border>
      <left style="thin">
        <color indexed="64"/>
      </left>
      <right/>
      <top style="double">
        <color indexed="64"/>
      </top>
      <bottom/>
      <diagonal/>
    </border>
    <border>
      <left style="thin">
        <color indexed="64"/>
      </left>
      <right/>
      <top style="double">
        <color indexed="64"/>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double">
        <color indexed="64"/>
      </top>
      <bottom style="double">
        <color indexed="64"/>
      </bottom>
      <diagonal/>
    </border>
    <border>
      <left style="double">
        <color indexed="64"/>
      </left>
      <right/>
      <top style="double">
        <color indexed="64"/>
      </top>
      <bottom style="hair">
        <color auto="1"/>
      </bottom>
      <diagonal/>
    </border>
    <border>
      <left style="double">
        <color indexed="64"/>
      </left>
      <right/>
      <top style="hair">
        <color auto="1"/>
      </top>
      <bottom style="hair">
        <color auto="1"/>
      </bottom>
      <diagonal/>
    </border>
    <border>
      <left style="double">
        <color indexed="64"/>
      </left>
      <right/>
      <top/>
      <bottom style="hair">
        <color auto="1"/>
      </bottom>
      <diagonal/>
    </border>
    <border>
      <left style="double">
        <color indexed="64"/>
      </left>
      <right style="double">
        <color auto="1"/>
      </right>
      <top/>
      <bottom/>
      <diagonal/>
    </border>
    <border>
      <left/>
      <right/>
      <top style="double">
        <color indexed="64"/>
      </top>
      <bottom style="double">
        <color indexed="64"/>
      </bottom>
      <diagonal/>
    </border>
    <border>
      <left style="thin">
        <color theme="9" tint="-0.24994659260841701"/>
      </left>
      <right style="thin">
        <color theme="9" tint="-0.24994659260841701"/>
      </right>
      <top style="thin">
        <color theme="9" tint="0.39994506668294322"/>
      </top>
      <bottom style="thin">
        <color theme="9" tint="-0.24994659260841701"/>
      </bottom>
      <diagonal/>
    </border>
    <border>
      <left style="thin">
        <color auto="1"/>
      </left>
      <right style="thin">
        <color auto="1"/>
      </right>
      <top/>
      <bottom style="double">
        <color indexed="64"/>
      </bottom>
      <diagonal/>
    </border>
    <border>
      <left style="double">
        <color indexed="64"/>
      </left>
      <right style="double">
        <color indexed="64"/>
      </right>
      <top style="hair">
        <color auto="1"/>
      </top>
      <bottom style="double">
        <color indexed="64"/>
      </bottom>
      <diagonal/>
    </border>
    <border>
      <left/>
      <right/>
      <top style="double">
        <color auto="1"/>
      </top>
      <bottom/>
      <diagonal/>
    </border>
    <border>
      <left style="thin">
        <color theme="9" tint="-0.24994659260841701"/>
      </left>
      <right/>
      <top/>
      <bottom/>
      <diagonal/>
    </border>
    <border>
      <left/>
      <right style="thin">
        <color theme="9" tint="-0.24994659260841701"/>
      </right>
      <top/>
      <bottom/>
      <diagonal/>
    </border>
    <border>
      <left style="thin">
        <color theme="9" tint="-0.24994659260841701"/>
      </left>
      <right/>
      <top style="thin">
        <color theme="9" tint="-0.24994659260841701"/>
      </top>
      <bottom style="dashed">
        <color theme="9" tint="-0.24994659260841701"/>
      </bottom>
      <diagonal/>
    </border>
    <border>
      <left/>
      <right style="thin">
        <color theme="9" tint="-0.24994659260841701"/>
      </right>
      <top style="thin">
        <color theme="9" tint="-0.24994659260841701"/>
      </top>
      <bottom style="dashed">
        <color theme="9" tint="-0.24994659260841701"/>
      </bottom>
      <diagonal/>
    </border>
    <border>
      <left style="thin">
        <color theme="9" tint="-0.24994659260841701"/>
      </left>
      <right/>
      <top style="dashed">
        <color theme="9" tint="-0.24994659260841701"/>
      </top>
      <bottom style="dashed">
        <color theme="9" tint="-0.24994659260841701"/>
      </bottom>
      <diagonal/>
    </border>
    <border>
      <left/>
      <right style="thin">
        <color theme="9" tint="-0.24994659260841701"/>
      </right>
      <top style="dashed">
        <color theme="9" tint="-0.24994659260841701"/>
      </top>
      <bottom style="dashed">
        <color theme="9" tint="-0.24994659260841701"/>
      </bottom>
      <diagonal/>
    </border>
    <border>
      <left style="thin">
        <color theme="9" tint="-0.24994659260841701"/>
      </left>
      <right/>
      <top style="dashed">
        <color theme="9" tint="-0.24994659260841701"/>
      </top>
      <bottom style="thin">
        <color theme="9" tint="-0.24994659260841701"/>
      </bottom>
      <diagonal/>
    </border>
    <border>
      <left/>
      <right style="thin">
        <color theme="9" tint="-0.24994659260841701"/>
      </right>
      <top style="dashed">
        <color theme="9" tint="-0.24994659260841701"/>
      </top>
      <bottom style="thin">
        <color theme="9" tint="-0.24994659260841701"/>
      </bottom>
      <diagonal/>
    </border>
    <border>
      <left style="thin">
        <color theme="9" tint="-0.24994659260841701"/>
      </left>
      <right/>
      <top style="thin">
        <color theme="9" tint="0.39994506668294322"/>
      </top>
      <bottom style="thin">
        <color theme="9" tint="0.39994506668294322"/>
      </bottom>
      <diagonal/>
    </border>
    <border>
      <left/>
      <right style="thin">
        <color theme="9" tint="-0.24994659260841701"/>
      </right>
      <top style="thin">
        <color theme="9" tint="0.39994506668294322"/>
      </top>
      <bottom style="thin">
        <color theme="9" tint="0.39994506668294322"/>
      </bottom>
      <diagonal/>
    </border>
    <border>
      <left/>
      <right style="double">
        <color indexed="64"/>
      </right>
      <top style="double">
        <color auto="1"/>
      </top>
      <bottom/>
      <diagonal/>
    </border>
    <border>
      <left style="thin">
        <color auto="1"/>
      </left>
      <right style="double">
        <color indexed="64"/>
      </right>
      <top/>
      <bottom style="double">
        <color indexed="64"/>
      </bottom>
      <diagonal/>
    </border>
    <border>
      <left style="thin">
        <color theme="9" tint="-0.24994659260841701"/>
      </left>
      <right style="thin">
        <color indexed="64"/>
      </right>
      <top style="thin">
        <color theme="9" tint="-0.24994659260841701"/>
      </top>
      <bottom style="thin">
        <color theme="9" tint="-0.24994659260841701"/>
      </bottom>
      <diagonal/>
    </border>
    <border>
      <left style="thin">
        <color indexed="64"/>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style="dashed">
        <color theme="9" tint="0.39994506668294322"/>
      </left>
      <right style="thin">
        <color theme="9" tint="-0.24994659260841701"/>
      </right>
      <top style="thin">
        <color theme="9" tint="-0.24994659260841701"/>
      </top>
      <bottom style="thin">
        <color theme="9" tint="-0.24994659260841701"/>
      </bottom>
      <diagonal/>
    </border>
    <border>
      <left style="double">
        <color auto="1"/>
      </left>
      <right style="hair">
        <color theme="1" tint="0.34998626667073579"/>
      </right>
      <top style="double">
        <color auto="1"/>
      </top>
      <bottom/>
      <diagonal/>
    </border>
    <border>
      <left style="hair">
        <color theme="1" tint="0.34998626667073579"/>
      </left>
      <right style="hair">
        <color theme="1" tint="0.34998626667073579"/>
      </right>
      <top style="double">
        <color auto="1"/>
      </top>
      <bottom/>
      <diagonal/>
    </border>
    <border>
      <left style="hair">
        <color theme="1" tint="0.34998626667073579"/>
      </left>
      <right style="dashDotDot">
        <color theme="1" tint="0.34998626667073579"/>
      </right>
      <top style="double">
        <color auto="1"/>
      </top>
      <bottom/>
      <diagonal/>
    </border>
    <border>
      <left style="hair">
        <color theme="1" tint="0.34998626667073579"/>
      </left>
      <right style="dashDot">
        <color theme="1" tint="0.34998626667073579"/>
      </right>
      <top style="double">
        <color auto="1"/>
      </top>
      <bottom/>
      <diagonal/>
    </border>
    <border>
      <left style="double">
        <color auto="1"/>
      </left>
      <right style="hair">
        <color auto="1"/>
      </right>
      <top style="double">
        <color auto="1"/>
      </top>
      <bottom style="dotted">
        <color theme="1" tint="0.34998626667073579"/>
      </bottom>
      <diagonal/>
    </border>
    <border>
      <left style="double">
        <color auto="1"/>
      </left>
      <right style="double">
        <color auto="1"/>
      </right>
      <top style="hair">
        <color theme="1" tint="0.34998626667073579"/>
      </top>
      <bottom style="hair">
        <color theme="1" tint="0.34998626667073579"/>
      </bottom>
      <diagonal/>
    </border>
    <border>
      <left style="double">
        <color auto="1"/>
      </left>
      <right/>
      <top style="dotted">
        <color theme="1" tint="0.34998626667073579"/>
      </top>
      <bottom style="dotted">
        <color theme="1" tint="0.34998626667073579"/>
      </bottom>
      <diagonal/>
    </border>
    <border>
      <left/>
      <right/>
      <top style="dotted">
        <color theme="1" tint="0.34998626667073579"/>
      </top>
      <bottom style="dotted">
        <color theme="1" tint="0.34998626667073579"/>
      </bottom>
      <diagonal/>
    </border>
    <border>
      <left/>
      <right style="double">
        <color auto="1"/>
      </right>
      <top style="dotted">
        <color theme="1" tint="0.34998626667073579"/>
      </top>
      <bottom style="dotted">
        <color theme="1" tint="0.34998626667073579"/>
      </bottom>
      <diagonal/>
    </border>
    <border>
      <left style="double">
        <color auto="1"/>
      </left>
      <right style="hair">
        <color theme="1" tint="0.34998626667073579"/>
      </right>
      <top/>
      <bottom/>
      <diagonal/>
    </border>
    <border>
      <left style="hair">
        <color theme="1" tint="0.34998626667073579"/>
      </left>
      <right style="hair">
        <color theme="1" tint="0.34998626667073579"/>
      </right>
      <top/>
      <bottom/>
      <diagonal/>
    </border>
    <border>
      <left style="hair">
        <color theme="1" tint="0.34998626667073579"/>
      </left>
      <right style="dashDotDot">
        <color theme="1" tint="0.34998626667073579"/>
      </right>
      <top/>
      <bottom/>
      <diagonal/>
    </border>
    <border>
      <left style="hair">
        <color theme="1" tint="0.34998626667073579"/>
      </left>
      <right style="dashDot">
        <color theme="1" tint="0.34998626667073579"/>
      </right>
      <top/>
      <bottom/>
      <diagonal/>
    </border>
    <border>
      <left style="double">
        <color auto="1"/>
      </left>
      <right style="hair">
        <color auto="1"/>
      </right>
      <top style="dotted">
        <color theme="1" tint="0.34998626667073579"/>
      </top>
      <bottom/>
      <diagonal/>
    </border>
    <border>
      <left/>
      <right style="double">
        <color auto="1"/>
      </right>
      <top/>
      <bottom/>
      <diagonal/>
    </border>
    <border>
      <left style="hair">
        <color auto="1"/>
      </left>
      <right style="double">
        <color auto="1"/>
      </right>
      <top style="double">
        <color auto="1"/>
      </top>
      <bottom/>
      <diagonal/>
    </border>
    <border>
      <left style="hair">
        <color auto="1"/>
      </left>
      <right style="double">
        <color auto="1"/>
      </right>
      <top/>
      <bottom/>
      <diagonal/>
    </border>
    <border>
      <left style="double">
        <color auto="1"/>
      </left>
      <right style="hair">
        <color theme="1" tint="0.34998626667073579"/>
      </right>
      <top/>
      <bottom style="double">
        <color auto="1"/>
      </bottom>
      <diagonal/>
    </border>
    <border>
      <left style="hair">
        <color theme="1" tint="0.34998626667073579"/>
      </left>
      <right style="hair">
        <color theme="1" tint="0.34998626667073579"/>
      </right>
      <top/>
      <bottom style="double">
        <color auto="1"/>
      </bottom>
      <diagonal/>
    </border>
    <border>
      <left style="hair">
        <color auto="1"/>
      </left>
      <right style="double">
        <color auto="1"/>
      </right>
      <top/>
      <bottom style="double">
        <color auto="1"/>
      </bottom>
      <diagonal/>
    </border>
    <border>
      <left style="medium">
        <color rgb="FFA0B1CD"/>
      </left>
      <right/>
      <top/>
      <bottom/>
      <diagonal/>
    </border>
    <border>
      <left/>
      <right style="medium">
        <color rgb="FFA0B1CD"/>
      </right>
      <top/>
      <bottom/>
      <diagonal/>
    </border>
    <border>
      <left style="medium">
        <color rgb="FFA0B1CD"/>
      </left>
      <right/>
      <top style="medium">
        <color rgb="FFA0B1CD"/>
      </top>
      <bottom/>
      <diagonal/>
    </border>
    <border>
      <left/>
      <right/>
      <top style="medium">
        <color rgb="FFA0B1CD"/>
      </top>
      <bottom/>
      <diagonal/>
    </border>
    <border>
      <left/>
      <right style="medium">
        <color rgb="FFA0B1CD"/>
      </right>
      <top style="medium">
        <color rgb="FFA0B1CD"/>
      </top>
      <bottom/>
      <diagonal/>
    </border>
    <border>
      <left/>
      <right style="medium">
        <color rgb="FFA0B1CD"/>
      </right>
      <top/>
      <bottom style="medium">
        <color rgb="FFA0B1CD"/>
      </bottom>
      <diagonal/>
    </border>
    <border>
      <left style="medium">
        <color rgb="FFA0B1CD"/>
      </left>
      <right/>
      <top style="medium">
        <color rgb="FFA0B1CD"/>
      </top>
      <bottom style="medium">
        <color rgb="FFA0B1CD"/>
      </bottom>
      <diagonal/>
    </border>
    <border>
      <left/>
      <right/>
      <top style="medium">
        <color rgb="FFA0B1CD"/>
      </top>
      <bottom style="medium">
        <color rgb="FFA0B1CD"/>
      </bottom>
      <diagonal/>
    </border>
    <border>
      <left/>
      <right style="medium">
        <color rgb="FFA0B1CD"/>
      </right>
      <top style="medium">
        <color rgb="FFA0B1CD"/>
      </top>
      <bottom style="medium">
        <color rgb="FFA0B1CD"/>
      </bottom>
      <diagonal/>
    </border>
    <border>
      <left style="medium">
        <color rgb="FFA0B1CD"/>
      </left>
      <right/>
      <top/>
      <bottom style="medium">
        <color rgb="FFA0B1CD"/>
      </bottom>
      <diagonal/>
    </border>
    <border>
      <left/>
      <right/>
      <top/>
      <bottom style="medium">
        <color rgb="FFA0B1CD"/>
      </bottom>
      <diagonal/>
    </border>
    <border>
      <left style="medium">
        <color rgb="FFA0B1CD"/>
      </left>
      <right/>
      <top style="thin">
        <color rgb="FFA0B1CD"/>
      </top>
      <bottom style="thin">
        <color rgb="FFA0B1CD"/>
      </bottom>
      <diagonal/>
    </border>
    <border>
      <left/>
      <right style="medium">
        <color rgb="FFA0B1CD"/>
      </right>
      <top style="thin">
        <color rgb="FFA0B1CD"/>
      </top>
      <bottom style="thin">
        <color rgb="FFA0B1CD"/>
      </bottom>
      <diagonal/>
    </border>
    <border>
      <left/>
      <right/>
      <top style="thin">
        <color rgb="FFA0B1CD"/>
      </top>
      <bottom style="thin">
        <color rgb="FFA0B1CD"/>
      </bottom>
      <diagonal/>
    </border>
    <border>
      <left style="medium">
        <color rgb="FFA0B1CD"/>
      </left>
      <right/>
      <top style="thin">
        <color rgb="FFE8EBF1"/>
      </top>
      <bottom style="medium">
        <color rgb="FFA0B1CD"/>
      </bottom>
      <diagonal/>
    </border>
    <border>
      <left/>
      <right style="medium">
        <color rgb="FFA0B1CD"/>
      </right>
      <top style="thin">
        <color rgb="FFE8EBF1"/>
      </top>
      <bottom style="medium">
        <color rgb="FFA0B1CD"/>
      </bottom>
      <diagonal/>
    </border>
    <border>
      <left/>
      <right/>
      <top style="thin">
        <color rgb="FFE8EBF1"/>
      </top>
      <bottom style="medium">
        <color rgb="FFA0B1CD"/>
      </bottom>
      <diagonal/>
    </border>
    <border>
      <left style="thin">
        <color rgb="FFA0B1CD"/>
      </left>
      <right style="dashed">
        <color rgb="FFA0B1CD"/>
      </right>
      <top style="medium">
        <color rgb="FFA0B1CD"/>
      </top>
      <bottom/>
      <diagonal/>
    </border>
    <border>
      <left style="dashed">
        <color rgb="FFA0B1CD"/>
      </left>
      <right style="thin">
        <color rgb="FFA0B1CD"/>
      </right>
      <top style="medium">
        <color rgb="FFA0B1CD"/>
      </top>
      <bottom/>
      <diagonal/>
    </border>
    <border>
      <left style="thin">
        <color rgb="FFA0B1CD"/>
      </left>
      <right style="dashed">
        <color rgb="FFA0B1CD"/>
      </right>
      <top style="thin">
        <color rgb="FFA0B1CD"/>
      </top>
      <bottom style="thin">
        <color rgb="FFA0B1CD"/>
      </bottom>
      <diagonal/>
    </border>
    <border>
      <left style="dashed">
        <color rgb="FFA0B1CD"/>
      </left>
      <right style="thin">
        <color rgb="FFA0B1CD"/>
      </right>
      <top style="thin">
        <color rgb="FFA0B1CD"/>
      </top>
      <bottom style="thin">
        <color rgb="FFA0B1CD"/>
      </bottom>
      <diagonal/>
    </border>
    <border>
      <left style="thin">
        <color rgb="FFA0B1CD"/>
      </left>
      <right style="dashed">
        <color rgb="FFA0B1CD"/>
      </right>
      <top/>
      <bottom/>
      <diagonal/>
    </border>
    <border>
      <left style="dashed">
        <color rgb="FFA0B1CD"/>
      </left>
      <right style="thin">
        <color rgb="FFA0B1CD"/>
      </right>
      <top/>
      <bottom/>
      <diagonal/>
    </border>
    <border>
      <left style="medium">
        <color rgb="FFA0B1CD"/>
      </left>
      <right style="medium">
        <color rgb="FFA0B1CD"/>
      </right>
      <top style="medium">
        <color rgb="FFA0B1CD"/>
      </top>
      <bottom style="thin">
        <color rgb="FFA0B1CD"/>
      </bottom>
      <diagonal/>
    </border>
    <border>
      <left style="thin">
        <color rgb="FFA0B1CD"/>
      </left>
      <right/>
      <top style="medium">
        <color rgb="FFB3C1D7"/>
      </top>
      <bottom style="medium">
        <color rgb="FFB3C1D7"/>
      </bottom>
      <diagonal/>
    </border>
    <border>
      <left/>
      <right style="thin">
        <color rgb="FFA0B1CD"/>
      </right>
      <top style="medium">
        <color rgb="FFB3C1D7"/>
      </top>
      <bottom style="medium">
        <color rgb="FFB3C1D7"/>
      </bottom>
      <diagonal/>
    </border>
    <border>
      <left style="thin">
        <color rgb="FFA0B1CD"/>
      </left>
      <right style="dashed">
        <color rgb="FFA0B1CD"/>
      </right>
      <top style="thin">
        <color rgb="FFA0B1CD"/>
      </top>
      <bottom/>
      <diagonal/>
    </border>
    <border>
      <left style="dashed">
        <color rgb="FFA0B1CD"/>
      </left>
      <right style="thin">
        <color rgb="FFA0B1CD"/>
      </right>
      <top style="thin">
        <color rgb="FFA0B1CD"/>
      </top>
      <bottom/>
      <diagonal/>
    </border>
    <border>
      <left style="medium">
        <color rgb="FFB3C1D7"/>
      </left>
      <right/>
      <top style="medium">
        <color rgb="FFB3C1D7"/>
      </top>
      <bottom style="medium">
        <color rgb="FFB3C1D7"/>
      </bottom>
      <diagonal/>
    </border>
    <border diagonalUp="1">
      <left style="medium">
        <color rgb="FFB3C1D7"/>
      </left>
      <right/>
      <top style="medium">
        <color rgb="FFB3C1D7"/>
      </top>
      <bottom style="medium">
        <color rgb="FFB3C1D7"/>
      </bottom>
      <diagonal style="thin">
        <color rgb="FFA0B1CD"/>
      </diagonal>
    </border>
    <border>
      <left/>
      <right/>
      <top style="medium">
        <color rgb="FFB3C1D7"/>
      </top>
      <bottom style="medium">
        <color rgb="FFB3C1D7"/>
      </bottom>
      <diagonal/>
    </border>
    <border>
      <left style="medium">
        <color rgb="FFB3C1D7"/>
      </left>
      <right/>
      <top style="medium">
        <color rgb="FFB3C1D7"/>
      </top>
      <bottom/>
      <diagonal/>
    </border>
    <border>
      <left style="thin">
        <color rgb="FFA0B1CD"/>
      </left>
      <right/>
      <top style="medium">
        <color rgb="FFB3C1D7"/>
      </top>
      <bottom/>
      <diagonal/>
    </border>
    <border>
      <left/>
      <right style="thin">
        <color rgb="FFA0B1CD"/>
      </right>
      <top style="medium">
        <color rgb="FFB3C1D7"/>
      </top>
      <bottom/>
      <diagonal/>
    </border>
    <border>
      <left/>
      <right style="medium">
        <color rgb="FFB3C1D7"/>
      </right>
      <top style="medium">
        <color rgb="FFB3C1D7"/>
      </top>
      <bottom/>
      <diagonal/>
    </border>
    <border>
      <left/>
      <right style="medium">
        <color rgb="FFB3C1D7"/>
      </right>
      <top style="medium">
        <color rgb="FFB3C1D7"/>
      </top>
      <bottom style="medium">
        <color rgb="FFB3C1D7"/>
      </bottom>
      <diagonal/>
    </border>
    <border>
      <left style="medium">
        <color rgb="FFB3C1D7"/>
      </left>
      <right/>
      <top/>
      <bottom/>
      <diagonal/>
    </border>
    <border>
      <left/>
      <right style="medium">
        <color rgb="FFB3C1D7"/>
      </right>
      <top/>
      <bottom/>
      <diagonal/>
    </border>
    <border>
      <left style="medium">
        <color rgb="FFB3C1D7"/>
      </left>
      <right/>
      <top style="thin">
        <color rgb="FFA0B1CD"/>
      </top>
      <bottom style="thin">
        <color rgb="FFA0B1CD"/>
      </bottom>
      <diagonal/>
    </border>
    <border>
      <left/>
      <right style="medium">
        <color rgb="FFB3C1D7"/>
      </right>
      <top style="thin">
        <color rgb="FFA0B1CD"/>
      </top>
      <bottom style="thin">
        <color rgb="FFA0B1CD"/>
      </bottom>
      <diagonal/>
    </border>
    <border>
      <left style="medium">
        <color rgb="FFB3C1D7"/>
      </left>
      <right/>
      <top style="thin">
        <color rgb="FFA0B1CD"/>
      </top>
      <bottom/>
      <diagonal/>
    </border>
    <border>
      <left style="thin">
        <color rgb="FFA0B1CD"/>
      </left>
      <right style="dashed">
        <color rgb="FFA0B1CD"/>
      </right>
      <top/>
      <bottom style="thin">
        <color rgb="FFA0B1CD"/>
      </bottom>
      <diagonal/>
    </border>
    <border>
      <left style="thin">
        <color rgb="FFA0B1CD"/>
      </left>
      <right style="dashed">
        <color rgb="FFA0B1CD"/>
      </right>
      <top style="thin">
        <color rgb="FFA0B1CD"/>
      </top>
      <bottom style="medium">
        <color rgb="FFB3C1D7"/>
      </bottom>
      <diagonal/>
    </border>
    <border>
      <left style="dashed">
        <color rgb="FFA0B1CD"/>
      </left>
      <right style="thin">
        <color rgb="FFA0B1CD"/>
      </right>
      <top style="thin">
        <color rgb="FFA0B1CD"/>
      </top>
      <bottom style="medium">
        <color rgb="FFB3C1D7"/>
      </bottom>
      <diagonal/>
    </border>
    <border>
      <left style="medium">
        <color rgb="FFA0B1CD"/>
      </left>
      <right style="medium">
        <color rgb="FFA0B1CD"/>
      </right>
      <top style="thin">
        <color rgb="FFA0B1CD"/>
      </top>
      <bottom/>
      <diagonal/>
    </border>
    <border>
      <left style="medium">
        <color rgb="FFA0B1CD"/>
      </left>
      <right style="medium">
        <color rgb="FFA0B1CD"/>
      </right>
      <top/>
      <bottom style="medium">
        <color rgb="FFA0B1CD"/>
      </bottom>
      <diagonal/>
    </border>
    <border>
      <left style="thin">
        <color theme="9" tint="-0.24994659260841701"/>
      </left>
      <right style="thin">
        <color theme="9" tint="-0.24994659260841701"/>
      </right>
      <top style="thin">
        <color theme="9" tint="0.39994506668294322"/>
      </top>
      <bottom/>
      <diagonal/>
    </border>
    <border>
      <left style="medium">
        <color rgb="FFA0B1CD"/>
      </left>
      <right style="medium">
        <color rgb="FFA0B1CD"/>
      </right>
      <top style="medium">
        <color rgb="FFA0B1CD"/>
      </top>
      <bottom style="medium">
        <color rgb="FFA0B1CD"/>
      </bottom>
      <diagonal/>
    </border>
    <border>
      <left style="double">
        <color indexed="64"/>
      </left>
      <right style="double">
        <color auto="1"/>
      </right>
      <top style="hair">
        <color theme="1" tint="0.34998626667073579"/>
      </top>
      <bottom style="double">
        <color indexed="64"/>
      </bottom>
      <diagonal/>
    </border>
    <border>
      <left style="double">
        <color indexed="64"/>
      </left>
      <right style="double">
        <color auto="1"/>
      </right>
      <top style="thin">
        <color indexed="64"/>
      </top>
      <bottom/>
      <diagonal/>
    </border>
    <border>
      <left style="thin">
        <color indexed="64"/>
      </left>
      <right style="thin">
        <color indexed="64"/>
      </right>
      <top/>
      <bottom/>
      <diagonal/>
    </border>
    <border>
      <left style="thin">
        <color theme="9" tint="-0.24994659260841701"/>
      </left>
      <right style="thin">
        <color theme="9" tint="-0.24994659260841701"/>
      </right>
      <top style="thin">
        <color theme="9" tint="-0.24994659260841701"/>
      </top>
      <bottom style="dashed">
        <color theme="9" tint="-0.24994659260841701"/>
      </bottom>
      <diagonal/>
    </border>
    <border>
      <left style="thin">
        <color theme="9" tint="-0.24994659260841701"/>
      </left>
      <right style="thin">
        <color theme="9" tint="-0.24994659260841701"/>
      </right>
      <top style="dashed">
        <color theme="9" tint="-0.24994659260841701"/>
      </top>
      <bottom style="dashed">
        <color theme="9" tint="-0.24994659260841701"/>
      </bottom>
      <diagonal/>
    </border>
    <border>
      <left style="thin">
        <color theme="9" tint="-0.24994659260841701"/>
      </left>
      <right style="thin">
        <color theme="9" tint="-0.24994659260841701"/>
      </right>
      <top style="dashed">
        <color theme="9" tint="-0.24994659260841701"/>
      </top>
      <bottom style="thin">
        <color theme="9" tint="-0.24994659260841701"/>
      </bottom>
      <diagonal/>
    </border>
  </borders>
  <cellStyleXfs count="2">
    <xf numFmtId="0" fontId="0" fillId="0" borderId="0"/>
    <xf numFmtId="0" fontId="25" fillId="0" borderId="0" applyNumberFormat="0" applyFill="0" applyBorder="0" applyAlignment="0" applyProtection="0"/>
  </cellStyleXfs>
  <cellXfs count="419">
    <xf numFmtId="0" fontId="0" fillId="0" borderId="0" xfId="0"/>
    <xf numFmtId="0" fontId="3" fillId="0" borderId="0" xfId="0" applyFont="1" applyAlignment="1">
      <alignment horizontal="center" vertical="center"/>
    </xf>
    <xf numFmtId="0" fontId="3" fillId="0" borderId="0" xfId="0" applyFont="1" applyAlignment="1">
      <alignment horizontal="left" vertical="center"/>
    </xf>
    <xf numFmtId="0" fontId="4" fillId="9" borderId="9" xfId="0" applyFont="1" applyFill="1" applyBorder="1" applyAlignment="1">
      <alignment horizontal="center"/>
    </xf>
    <xf numFmtId="0" fontId="0" fillId="9" borderId="14" xfId="0" applyFill="1" applyBorder="1"/>
    <xf numFmtId="0" fontId="4" fillId="9" borderId="15" xfId="0" applyFont="1" applyFill="1" applyBorder="1" applyAlignment="1">
      <alignment horizontal="center"/>
    </xf>
    <xf numFmtId="0" fontId="4" fillId="9" borderId="26" xfId="0" applyFont="1" applyFill="1" applyBorder="1" applyAlignment="1">
      <alignment horizontal="center"/>
    </xf>
    <xf numFmtId="0" fontId="0" fillId="9" borderId="26" xfId="0" applyFill="1" applyBorder="1"/>
    <xf numFmtId="0" fontId="8" fillId="0" borderId="0" xfId="0" applyFont="1"/>
    <xf numFmtId="0" fontId="8" fillId="0" borderId="0" xfId="0" applyFont="1" applyAlignment="1">
      <alignment horizontal="center" vertical="center"/>
    </xf>
    <xf numFmtId="0" fontId="10" fillId="0" borderId="0" xfId="0" applyFont="1" applyAlignment="1">
      <alignment horizontal="left" vertical="center"/>
    </xf>
    <xf numFmtId="0" fontId="14" fillId="0" borderId="0" xfId="0" applyFont="1"/>
    <xf numFmtId="0" fontId="10" fillId="0" borderId="0" xfId="0" applyFont="1" applyAlignment="1" applyProtection="1">
      <alignment horizontal="left" vertical="center"/>
      <protection locked="0"/>
    </xf>
    <xf numFmtId="0" fontId="8" fillId="0" borderId="0" xfId="0" applyFont="1" applyProtection="1">
      <protection locked="0"/>
    </xf>
    <xf numFmtId="0" fontId="9" fillId="6" borderId="0" xfId="0" applyFont="1" applyFill="1" applyProtection="1">
      <protection locked="0"/>
    </xf>
    <xf numFmtId="0" fontId="7" fillId="0" borderId="0" xfId="0" applyFont="1" applyAlignment="1" applyProtection="1">
      <alignment horizontal="left" vertical="center"/>
      <protection locked="0"/>
    </xf>
    <xf numFmtId="0" fontId="14" fillId="7" borderId="2" xfId="0" applyFont="1" applyFill="1" applyBorder="1" applyProtection="1">
      <protection locked="0"/>
    </xf>
    <xf numFmtId="0" fontId="14" fillId="0" borderId="0" xfId="0" applyFont="1" applyProtection="1">
      <protection locked="0"/>
    </xf>
    <xf numFmtId="0" fontId="14" fillId="7" borderId="3" xfId="0" applyFont="1" applyFill="1" applyBorder="1" applyProtection="1">
      <protection locked="0"/>
    </xf>
    <xf numFmtId="0" fontId="15" fillId="6" borderId="7" xfId="0" applyFont="1" applyFill="1" applyBorder="1" applyProtection="1">
      <protection locked="0"/>
    </xf>
    <xf numFmtId="0" fontId="0" fillId="0" borderId="0" xfId="0" applyProtection="1">
      <protection locked="0"/>
    </xf>
    <xf numFmtId="0" fontId="6" fillId="6" borderId="0" xfId="0" applyFont="1" applyFill="1" applyProtection="1">
      <protection locked="0"/>
    </xf>
    <xf numFmtId="178" fontId="0" fillId="6" borderId="31" xfId="0" applyNumberFormat="1" applyFill="1" applyBorder="1"/>
    <xf numFmtId="178" fontId="0" fillId="2" borderId="32" xfId="0" applyNumberFormat="1" applyFill="1" applyBorder="1"/>
    <xf numFmtId="178" fontId="0" fillId="6" borderId="33" xfId="0" applyNumberFormat="1" applyFill="1" applyBorder="1"/>
    <xf numFmtId="178" fontId="5" fillId="5" borderId="11" xfId="0" applyNumberFormat="1" applyFont="1" applyFill="1" applyBorder="1"/>
    <xf numFmtId="178" fontId="2" fillId="12" borderId="32" xfId="0" applyNumberFormat="1" applyFont="1" applyFill="1" applyBorder="1"/>
    <xf numFmtId="178" fontId="0" fillId="6" borderId="32" xfId="0" applyNumberFormat="1" applyFill="1" applyBorder="1"/>
    <xf numFmtId="178" fontId="5" fillId="11" borderId="11" xfId="0" applyNumberFormat="1" applyFont="1" applyFill="1" applyBorder="1"/>
    <xf numFmtId="178" fontId="11" fillId="0" borderId="6" xfId="0" applyNumberFormat="1" applyFont="1" applyBorder="1"/>
    <xf numFmtId="178" fontId="11" fillId="2" borderId="5" xfId="0" applyNumberFormat="1" applyFont="1" applyFill="1" applyBorder="1"/>
    <xf numFmtId="178" fontId="11" fillId="0" borderId="4" xfId="0" applyNumberFormat="1" applyFont="1" applyBorder="1"/>
    <xf numFmtId="178" fontId="11" fillId="2" borderId="4" xfId="0" applyNumberFormat="1" applyFont="1" applyFill="1" applyBorder="1"/>
    <xf numFmtId="178" fontId="5" fillId="3" borderId="11" xfId="0" applyNumberFormat="1" applyFont="1" applyFill="1" applyBorder="1"/>
    <xf numFmtId="178" fontId="11" fillId="0" borderId="20" xfId="0" applyNumberFormat="1" applyFont="1" applyBorder="1"/>
    <xf numFmtId="178" fontId="0" fillId="10" borderId="17" xfId="0" applyNumberFormat="1" applyFill="1" applyBorder="1" applyAlignment="1">
      <alignment horizontal="center" vertical="center"/>
    </xf>
    <xf numFmtId="178" fontId="0" fillId="10" borderId="11" xfId="0" applyNumberFormat="1" applyFill="1" applyBorder="1"/>
    <xf numFmtId="178" fontId="0" fillId="14" borderId="11" xfId="0" applyNumberFormat="1" applyFill="1" applyBorder="1" applyAlignment="1">
      <alignment vertical="center"/>
    </xf>
    <xf numFmtId="178" fontId="5" fillId="14" borderId="11" xfId="0" applyNumberFormat="1" applyFont="1" applyFill="1" applyBorder="1"/>
    <xf numFmtId="178" fontId="5" fillId="4" borderId="11" xfId="0" applyNumberFormat="1" applyFont="1" applyFill="1" applyBorder="1"/>
    <xf numFmtId="178" fontId="11" fillId="2" borderId="20" xfId="0" applyNumberFormat="1" applyFont="1" applyFill="1" applyBorder="1"/>
    <xf numFmtId="0" fontId="14" fillId="7" borderId="36" xfId="0" applyFont="1" applyFill="1" applyBorder="1" applyProtection="1">
      <protection locked="0"/>
    </xf>
    <xf numFmtId="178" fontId="5" fillId="15" borderId="11" xfId="0" applyNumberFormat="1" applyFont="1" applyFill="1" applyBorder="1"/>
    <xf numFmtId="178" fontId="5" fillId="15" borderId="35" xfId="0" applyNumberFormat="1" applyFont="1" applyFill="1" applyBorder="1"/>
    <xf numFmtId="178" fontId="0" fillId="16" borderId="10" xfId="0" applyNumberFormat="1" applyFill="1" applyBorder="1" applyAlignment="1">
      <alignment horizontal="center" vertical="center"/>
    </xf>
    <xf numFmtId="178" fontId="5" fillId="16" borderId="39" xfId="0" applyNumberFormat="1" applyFont="1" applyFill="1" applyBorder="1"/>
    <xf numFmtId="0" fontId="25" fillId="0" borderId="0" xfId="1"/>
    <xf numFmtId="0" fontId="0" fillId="7" borderId="54" xfId="0" applyFill="1" applyBorder="1" applyAlignment="1">
      <alignment horizontal="center" vertical="center"/>
    </xf>
    <xf numFmtId="0" fontId="0" fillId="7" borderId="55" xfId="0" applyFill="1" applyBorder="1" applyAlignment="1">
      <alignment horizontal="center" vertical="center"/>
    </xf>
    <xf numFmtId="0" fontId="28" fillId="0" borderId="0" xfId="0" applyFont="1" applyAlignment="1" applyProtection="1">
      <alignment horizontal="center" vertical="center"/>
      <protection locked="0"/>
    </xf>
    <xf numFmtId="0" fontId="27" fillId="6" borderId="7" xfId="0" applyFont="1" applyFill="1" applyBorder="1" applyAlignment="1" applyProtection="1">
      <alignment horizontal="center" vertical="center"/>
      <protection locked="0"/>
    </xf>
    <xf numFmtId="0" fontId="28" fillId="0" borderId="0" xfId="0" applyFont="1" applyAlignment="1">
      <alignment horizontal="center" vertical="center"/>
    </xf>
    <xf numFmtId="0" fontId="29" fillId="13" borderId="9" xfId="0" applyFont="1" applyFill="1" applyBorder="1" applyAlignment="1">
      <alignment horizontal="center" vertical="center"/>
    </xf>
    <xf numFmtId="0" fontId="30" fillId="17" borderId="56" xfId="0" applyFont="1" applyFill="1" applyBorder="1" applyAlignment="1">
      <alignment vertical="center"/>
    </xf>
    <xf numFmtId="0" fontId="33" fillId="17" borderId="61" xfId="0" applyFont="1" applyFill="1" applyBorder="1" applyAlignment="1">
      <alignment horizontal="center" vertical="center"/>
    </xf>
    <xf numFmtId="0" fontId="33" fillId="13" borderId="73" xfId="0" applyFont="1" applyFill="1" applyBorder="1" applyAlignment="1">
      <alignment vertical="center"/>
    </xf>
    <xf numFmtId="181" fontId="0" fillId="0" borderId="0" xfId="0" applyNumberFormat="1"/>
    <xf numFmtId="0" fontId="39" fillId="0" borderId="56" xfId="0" applyFont="1" applyBorder="1" applyAlignment="1" applyProtection="1">
      <alignment vertical="center"/>
      <protection locked="0"/>
    </xf>
    <xf numFmtId="0" fontId="39" fillId="12" borderId="65" xfId="0" applyFont="1" applyFill="1" applyBorder="1" applyAlignment="1" applyProtection="1">
      <alignment vertical="center"/>
      <protection locked="0"/>
    </xf>
    <xf numFmtId="0" fontId="39" fillId="0" borderId="65" xfId="0" applyFont="1" applyBorder="1" applyAlignment="1" applyProtection="1">
      <alignment vertical="center"/>
      <protection locked="0"/>
    </xf>
    <xf numFmtId="0" fontId="43" fillId="17" borderId="56" xfId="0" applyFont="1" applyFill="1" applyBorder="1" applyAlignment="1">
      <alignment vertical="center"/>
    </xf>
    <xf numFmtId="0" fontId="45" fillId="0" borderId="0" xfId="0" applyFont="1"/>
    <xf numFmtId="0" fontId="46" fillId="0" borderId="0" xfId="0" applyFont="1"/>
    <xf numFmtId="0" fontId="0" fillId="19" borderId="0" xfId="0" applyFill="1"/>
    <xf numFmtId="178" fontId="17" fillId="0" borderId="76" xfId="0" applyNumberFormat="1" applyFont="1" applyBorder="1" applyAlignment="1">
      <alignment horizontal="left" vertical="center"/>
    </xf>
    <xf numFmtId="0" fontId="18" fillId="6" borderId="0" xfId="0" applyFont="1" applyFill="1" applyProtection="1">
      <protection locked="0"/>
    </xf>
    <xf numFmtId="177" fontId="18" fillId="6" borderId="0" xfId="0" applyNumberFormat="1" applyFont="1" applyFill="1"/>
    <xf numFmtId="0" fontId="0" fillId="0" borderId="81" xfId="0" applyBorder="1"/>
    <xf numFmtId="0" fontId="0" fillId="0" borderId="76" xfId="0" applyBorder="1"/>
    <xf numFmtId="0" fontId="0" fillId="0" borderId="77" xfId="0" applyBorder="1"/>
    <xf numFmtId="0" fontId="0" fillId="0" borderId="85" xfId="0" applyBorder="1"/>
    <xf numFmtId="0" fontId="0" fillId="0" borderId="86" xfId="0" applyBorder="1"/>
    <xf numFmtId="177" fontId="17" fillId="21" borderId="76" xfId="0" applyNumberFormat="1" applyFont="1" applyFill="1" applyBorder="1" applyAlignment="1" applyProtection="1">
      <alignment horizontal="left" vertical="center"/>
      <protection locked="0"/>
    </xf>
    <xf numFmtId="176" fontId="17" fillId="20" borderId="87" xfId="0" applyNumberFormat="1" applyFont="1" applyFill="1" applyBorder="1" applyAlignment="1" applyProtection="1">
      <alignment horizontal="center" vertical="center"/>
      <protection locked="0"/>
    </xf>
    <xf numFmtId="176" fontId="17" fillId="20" borderId="89" xfId="0" applyNumberFormat="1" applyFont="1" applyFill="1" applyBorder="1" applyAlignment="1" applyProtection="1">
      <alignment horizontal="center" vertical="center"/>
      <protection locked="0"/>
    </xf>
    <xf numFmtId="176" fontId="17" fillId="20" borderId="88" xfId="0" applyNumberFormat="1" applyFont="1" applyFill="1" applyBorder="1" applyAlignment="1" applyProtection="1">
      <alignment horizontal="center" vertical="center"/>
      <protection locked="0"/>
    </xf>
    <xf numFmtId="176" fontId="24" fillId="20" borderId="89" xfId="0" applyNumberFormat="1" applyFont="1" applyFill="1" applyBorder="1" applyAlignment="1" applyProtection="1">
      <alignment horizontal="center" vertical="center"/>
      <protection locked="0"/>
    </xf>
    <xf numFmtId="0" fontId="47" fillId="19" borderId="0" xfId="0" applyFont="1" applyFill="1" applyAlignment="1">
      <alignment horizontal="left" vertical="top"/>
    </xf>
    <xf numFmtId="0" fontId="26" fillId="0" borderId="0" xfId="0" applyFont="1"/>
    <xf numFmtId="178" fontId="17" fillId="0" borderId="0" xfId="0" applyNumberFormat="1" applyFont="1" applyAlignment="1">
      <alignment horizontal="left" vertical="center"/>
    </xf>
    <xf numFmtId="178" fontId="49" fillId="23" borderId="0" xfId="0" applyNumberFormat="1" applyFont="1" applyFill="1" applyAlignment="1" applyProtection="1">
      <alignment horizontal="left" vertical="center"/>
      <protection locked="0"/>
    </xf>
    <xf numFmtId="177" fontId="49" fillId="23" borderId="0" xfId="0" applyNumberFormat="1" applyFont="1" applyFill="1" applyAlignment="1" applyProtection="1">
      <alignment horizontal="right" vertical="center"/>
      <protection locked="0"/>
    </xf>
    <xf numFmtId="178" fontId="48" fillId="22" borderId="90" xfId="0" applyNumberFormat="1" applyFont="1" applyFill="1" applyBorder="1" applyAlignment="1">
      <alignment horizontal="left" vertical="center"/>
    </xf>
    <xf numFmtId="0" fontId="55" fillId="0" borderId="76" xfId="0" applyFont="1" applyBorder="1"/>
    <xf numFmtId="0" fontId="55" fillId="0" borderId="0" xfId="0" applyFont="1"/>
    <xf numFmtId="177" fontId="17" fillId="6" borderId="95" xfId="0" applyNumberFormat="1" applyFont="1" applyFill="1" applyBorder="1" applyAlignment="1" applyProtection="1">
      <alignment horizontal="center" vertical="center"/>
      <protection locked="0"/>
    </xf>
    <xf numFmtId="177" fontId="17" fillId="2" borderId="95" xfId="0" applyNumberFormat="1" applyFont="1" applyFill="1" applyBorder="1" applyAlignment="1" applyProtection="1">
      <alignment horizontal="center" vertical="center"/>
      <protection locked="0"/>
    </xf>
    <xf numFmtId="0" fontId="17" fillId="6" borderId="96" xfId="0" applyFont="1" applyFill="1" applyBorder="1" applyAlignment="1" applyProtection="1">
      <alignment horizontal="center" vertical="center"/>
      <protection locked="0"/>
    </xf>
    <xf numFmtId="0" fontId="17" fillId="2" borderId="96" xfId="0" applyFont="1" applyFill="1" applyBorder="1" applyAlignment="1" applyProtection="1">
      <alignment horizontal="center" vertical="center"/>
      <protection locked="0"/>
    </xf>
    <xf numFmtId="177" fontId="57" fillId="6" borderId="76" xfId="0" applyNumberFormat="1" applyFont="1" applyFill="1" applyBorder="1" applyAlignment="1" applyProtection="1">
      <alignment vertical="center"/>
      <protection locked="0"/>
    </xf>
    <xf numFmtId="177" fontId="57" fillId="6" borderId="0" xfId="0" applyNumberFormat="1" applyFont="1" applyFill="1" applyAlignment="1" applyProtection="1">
      <alignment vertical="center"/>
      <protection locked="0"/>
    </xf>
    <xf numFmtId="177" fontId="57" fillId="6" borderId="77" xfId="0" applyNumberFormat="1" applyFont="1" applyFill="1" applyBorder="1" applyAlignment="1" applyProtection="1">
      <alignment vertical="center"/>
      <protection locked="0"/>
    </xf>
    <xf numFmtId="178" fontId="56" fillId="6" borderId="76" xfId="0" applyNumberFormat="1" applyFont="1" applyFill="1" applyBorder="1" applyAlignment="1">
      <alignment horizontal="left" vertical="center"/>
    </xf>
    <xf numFmtId="177" fontId="56" fillId="6" borderId="0" xfId="0" applyNumberFormat="1" applyFont="1" applyFill="1" applyAlignment="1" applyProtection="1">
      <alignment horizontal="right" vertical="center"/>
      <protection locked="0"/>
    </xf>
    <xf numFmtId="177" fontId="56" fillId="6" borderId="77" xfId="0" applyNumberFormat="1" applyFont="1" applyFill="1" applyBorder="1" applyAlignment="1">
      <alignment horizontal="right" vertical="center"/>
    </xf>
    <xf numFmtId="178" fontId="56" fillId="6" borderId="85" xfId="0" applyNumberFormat="1" applyFont="1" applyFill="1" applyBorder="1" applyAlignment="1">
      <alignment horizontal="left" vertical="center"/>
    </xf>
    <xf numFmtId="177" fontId="56" fillId="6" borderId="86" xfId="0" applyNumberFormat="1" applyFont="1" applyFill="1" applyBorder="1" applyAlignment="1" applyProtection="1">
      <alignment horizontal="right" vertical="center"/>
      <protection locked="0"/>
    </xf>
    <xf numFmtId="177" fontId="56" fillId="6" borderId="81" xfId="0" applyNumberFormat="1" applyFont="1" applyFill="1" applyBorder="1" applyAlignment="1">
      <alignment horizontal="righ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26" fillId="0" borderId="0" xfId="0" applyFont="1" applyAlignment="1">
      <alignment horizontal="center"/>
    </xf>
    <xf numFmtId="0" fontId="60" fillId="0" borderId="0" xfId="0" applyFont="1"/>
    <xf numFmtId="0" fontId="67" fillId="0" borderId="77" xfId="0" applyFont="1" applyBorder="1"/>
    <xf numFmtId="0" fontId="67" fillId="0" borderId="76" xfId="0" applyFont="1" applyBorder="1"/>
    <xf numFmtId="0" fontId="67" fillId="0" borderId="77" xfId="0" applyFont="1" applyBorder="1" applyAlignment="1">
      <alignment horizontal="center"/>
    </xf>
    <xf numFmtId="178" fontId="67" fillId="0" borderId="76" xfId="0" applyNumberFormat="1" applyFont="1" applyBorder="1" applyAlignment="1">
      <alignment horizontal="right"/>
    </xf>
    <xf numFmtId="0" fontId="67" fillId="0" borderId="76" xfId="0" applyFont="1" applyBorder="1" applyAlignment="1">
      <alignment horizontal="right"/>
    </xf>
    <xf numFmtId="0" fontId="66" fillId="24" borderId="0" xfId="0" applyFont="1" applyFill="1" applyAlignment="1">
      <alignment wrapText="1"/>
    </xf>
    <xf numFmtId="0" fontId="66" fillId="0" borderId="0" xfId="0" applyFont="1" applyAlignment="1">
      <alignment wrapText="1"/>
    </xf>
    <xf numFmtId="0" fontId="66" fillId="0" borderId="77" xfId="0" applyFont="1" applyBorder="1" applyAlignment="1">
      <alignment wrapText="1"/>
    </xf>
    <xf numFmtId="179" fontId="66" fillId="24" borderId="0" xfId="0" applyNumberFormat="1" applyFont="1" applyFill="1" applyAlignment="1">
      <alignment horizontal="right" wrapText="1"/>
    </xf>
    <xf numFmtId="179" fontId="68" fillId="0" borderId="0" xfId="0" applyNumberFormat="1" applyFont="1"/>
    <xf numFmtId="179" fontId="68" fillId="0" borderId="77" xfId="0" applyNumberFormat="1" applyFont="1" applyBorder="1"/>
    <xf numFmtId="0" fontId="67" fillId="0" borderId="0" xfId="0" applyFont="1"/>
    <xf numFmtId="0" fontId="67" fillId="0" borderId="0" xfId="0" applyFont="1" applyAlignment="1">
      <alignment horizontal="center"/>
    </xf>
    <xf numFmtId="177" fontId="17" fillId="6" borderId="102" xfId="0" applyNumberFormat="1" applyFont="1" applyFill="1" applyBorder="1" applyAlignment="1" applyProtection="1">
      <alignment horizontal="center" vertical="center"/>
      <protection locked="0"/>
    </xf>
    <xf numFmtId="0" fontId="17" fillId="6" borderId="103" xfId="0" applyFont="1" applyFill="1" applyBorder="1" applyAlignment="1" applyProtection="1">
      <alignment horizontal="center" vertical="center"/>
      <protection locked="0"/>
    </xf>
    <xf numFmtId="178" fontId="18" fillId="6" borderId="104" xfId="0" applyNumberFormat="1" applyFont="1" applyFill="1" applyBorder="1" applyAlignment="1">
      <alignment horizontal="center" vertical="center"/>
    </xf>
    <xf numFmtId="0" fontId="20" fillId="17" borderId="105" xfId="0" applyFont="1" applyFill="1" applyBorder="1" applyAlignment="1">
      <alignment horizontal="center" vertical="top"/>
    </xf>
    <xf numFmtId="0" fontId="19" fillId="6" borderId="107" xfId="0" applyFont="1" applyFill="1" applyBorder="1" applyAlignment="1">
      <alignment horizontal="center" vertical="center"/>
    </xf>
    <xf numFmtId="180" fontId="19" fillId="6" borderId="110" xfId="0" applyNumberFormat="1" applyFont="1" applyFill="1" applyBorder="1" applyAlignment="1">
      <alignment horizontal="center" vertical="center"/>
    </xf>
    <xf numFmtId="0" fontId="20" fillId="17" borderId="105" xfId="0" applyFont="1" applyFill="1" applyBorder="1" applyAlignment="1" applyProtection="1">
      <alignment horizontal="center" vertical="top"/>
      <protection locked="0"/>
    </xf>
    <xf numFmtId="179" fontId="16" fillId="17" borderId="111" xfId="0" applyNumberFormat="1" applyFont="1" applyFill="1" applyBorder="1" applyAlignment="1">
      <alignment horizontal="center" vertical="center"/>
    </xf>
    <xf numFmtId="178" fontId="17" fillId="2" borderId="112" xfId="0" applyNumberFormat="1" applyFont="1" applyFill="1" applyBorder="1" applyAlignment="1">
      <alignment horizontal="left" vertical="center"/>
    </xf>
    <xf numFmtId="178" fontId="17" fillId="6" borderId="114" xfId="0" applyNumberFormat="1" applyFont="1" applyFill="1" applyBorder="1" applyAlignment="1">
      <alignment horizontal="left" vertical="center"/>
    </xf>
    <xf numFmtId="178" fontId="17" fillId="2" borderId="114" xfId="0" applyNumberFormat="1" applyFont="1" applyFill="1" applyBorder="1" applyAlignment="1">
      <alignment horizontal="left" vertical="center"/>
    </xf>
    <xf numFmtId="177" fontId="17" fillId="2" borderId="115" xfId="0" applyNumberFormat="1" applyFont="1" applyFill="1" applyBorder="1" applyAlignment="1">
      <alignment horizontal="center" vertical="center"/>
    </xf>
    <xf numFmtId="178" fontId="17" fillId="6" borderId="116" xfId="0" applyNumberFormat="1" applyFont="1" applyFill="1" applyBorder="1" applyAlignment="1">
      <alignment horizontal="left" vertical="center"/>
    </xf>
    <xf numFmtId="178" fontId="17" fillId="2" borderId="76" xfId="0" applyNumberFormat="1" applyFont="1" applyFill="1" applyBorder="1" applyAlignment="1">
      <alignment horizontal="left" vertical="center"/>
    </xf>
    <xf numFmtId="178" fontId="17" fillId="6" borderId="87" xfId="0" applyNumberFormat="1" applyFont="1" applyFill="1" applyBorder="1" applyAlignment="1">
      <alignment horizontal="left" vertical="center"/>
    </xf>
    <xf numFmtId="178" fontId="17" fillId="2" borderId="87" xfId="0" applyNumberFormat="1" applyFont="1" applyFill="1" applyBorder="1" applyAlignment="1">
      <alignment horizontal="left" vertical="center"/>
    </xf>
    <xf numFmtId="177" fontId="17" fillId="6" borderId="118" xfId="0" applyNumberFormat="1" applyFont="1" applyFill="1" applyBorder="1" applyAlignment="1" applyProtection="1">
      <alignment horizontal="center" vertical="center"/>
      <protection locked="0"/>
    </xf>
    <xf numFmtId="0" fontId="17" fillId="6" borderId="119" xfId="0" applyFont="1" applyFill="1" applyBorder="1" applyAlignment="1" applyProtection="1">
      <alignment horizontal="center" vertical="center"/>
      <protection locked="0"/>
    </xf>
    <xf numFmtId="178" fontId="70" fillId="0" borderId="76" xfId="0" applyNumberFormat="1" applyFont="1" applyBorder="1" applyAlignment="1">
      <alignment horizontal="right" vertical="center"/>
    </xf>
    <xf numFmtId="0" fontId="18" fillId="6" borderId="99" xfId="0" applyFont="1" applyFill="1" applyBorder="1" applyAlignment="1" applyProtection="1">
      <alignment horizontal="center"/>
      <protection locked="0"/>
    </xf>
    <xf numFmtId="178" fontId="17" fillId="6" borderId="112" xfId="0" applyNumberFormat="1" applyFont="1" applyFill="1" applyBorder="1" applyAlignment="1">
      <alignment horizontal="left" vertical="center"/>
    </xf>
    <xf numFmtId="177" fontId="17" fillId="6" borderId="113" xfId="0" applyNumberFormat="1" applyFont="1" applyFill="1" applyBorder="1" applyAlignment="1">
      <alignment horizontal="center" vertical="center"/>
    </xf>
    <xf numFmtId="0" fontId="4" fillId="25" borderId="104" xfId="0" applyFont="1" applyFill="1" applyBorder="1"/>
    <xf numFmtId="0" fontId="4" fillId="25" borderId="106" xfId="0" applyFont="1" applyFill="1" applyBorder="1"/>
    <xf numFmtId="14" fontId="60" fillId="0" borderId="0" xfId="0" applyNumberFormat="1" applyFont="1" applyAlignment="1">
      <alignment horizontal="center"/>
    </xf>
    <xf numFmtId="0" fontId="4" fillId="6" borderId="0" xfId="0" applyFont="1" applyFill="1"/>
    <xf numFmtId="14" fontId="60" fillId="6" borderId="0" xfId="0" applyNumberFormat="1" applyFont="1" applyFill="1" applyAlignment="1">
      <alignment horizontal="center"/>
    </xf>
    <xf numFmtId="0" fontId="71" fillId="8" borderId="1" xfId="0" applyFont="1" applyFill="1" applyBorder="1" applyAlignment="1" applyProtection="1">
      <alignment horizontal="center" vertical="center"/>
      <protection locked="0"/>
    </xf>
    <xf numFmtId="182" fontId="14" fillId="7" borderId="3" xfId="0" applyNumberFormat="1" applyFont="1" applyFill="1" applyBorder="1" applyAlignment="1" applyProtection="1">
      <alignment horizontal="left"/>
      <protection locked="0"/>
    </xf>
    <xf numFmtId="182" fontId="14" fillId="7" borderId="122" xfId="0" applyNumberFormat="1" applyFont="1" applyFill="1" applyBorder="1" applyAlignment="1" applyProtection="1">
      <alignment horizontal="left"/>
      <protection locked="0"/>
    </xf>
    <xf numFmtId="182" fontId="14" fillId="7" borderId="36" xfId="0" applyNumberFormat="1" applyFont="1" applyFill="1" applyBorder="1" applyAlignment="1" applyProtection="1">
      <alignment horizontal="left"/>
      <protection locked="0"/>
    </xf>
    <xf numFmtId="0" fontId="20" fillId="17" borderId="105" xfId="0" applyFont="1" applyFill="1" applyBorder="1" applyAlignment="1" applyProtection="1">
      <alignment horizontal="center"/>
      <protection locked="0"/>
    </xf>
    <xf numFmtId="0" fontId="72" fillId="6" borderId="76" xfId="0" applyFont="1" applyFill="1" applyBorder="1" applyAlignment="1">
      <alignment vertical="center" wrapText="1"/>
    </xf>
    <xf numFmtId="0" fontId="73" fillId="6" borderId="123" xfId="0" applyFont="1" applyFill="1" applyBorder="1" applyAlignment="1">
      <alignment horizontal="center" vertical="center" wrapText="1"/>
    </xf>
    <xf numFmtId="178" fontId="74" fillId="6" borderId="76" xfId="0" applyNumberFormat="1" applyFont="1" applyFill="1" applyBorder="1" applyAlignment="1">
      <alignment horizontal="right" vertical="center"/>
    </xf>
    <xf numFmtId="0" fontId="76" fillId="0" borderId="0" xfId="0" applyFont="1" applyAlignment="1">
      <alignment vertical="center"/>
    </xf>
    <xf numFmtId="26" fontId="31" fillId="0" borderId="57" xfId="0" applyNumberFormat="1" applyFont="1" applyBorder="1" applyAlignment="1">
      <alignment horizontal="center" vertical="center"/>
    </xf>
    <xf numFmtId="26" fontId="32" fillId="0" borderId="58" xfId="0" applyNumberFormat="1" applyFont="1" applyBorder="1" applyAlignment="1">
      <alignment horizontal="center" vertical="center"/>
    </xf>
    <xf numFmtId="26" fontId="32" fillId="0" borderId="59" xfId="0" applyNumberFormat="1" applyFont="1" applyBorder="1" applyAlignment="1">
      <alignment horizontal="center" vertical="center"/>
    </xf>
    <xf numFmtId="26" fontId="31" fillId="0" borderId="60" xfId="0" applyNumberFormat="1" applyFont="1" applyBorder="1" applyAlignment="1">
      <alignment horizontal="center" vertical="center"/>
    </xf>
    <xf numFmtId="26" fontId="32" fillId="0" borderId="50" xfId="0" applyNumberFormat="1" applyFont="1" applyBorder="1" applyAlignment="1">
      <alignment horizontal="center" vertical="center"/>
    </xf>
    <xf numFmtId="0" fontId="34" fillId="13" borderId="124" xfId="0" applyFont="1" applyFill="1" applyBorder="1" applyAlignment="1">
      <alignment vertical="center"/>
    </xf>
    <xf numFmtId="0" fontId="35" fillId="0" borderId="65" xfId="0" applyFont="1" applyBorder="1" applyAlignment="1">
      <alignment horizontal="center" vertical="center"/>
    </xf>
    <xf numFmtId="183" fontId="37" fillId="0" borderId="66" xfId="0" applyNumberFormat="1" applyFont="1" applyBorder="1" applyAlignment="1">
      <alignment horizontal="center" vertical="center"/>
    </xf>
    <xf numFmtId="183" fontId="35" fillId="0" borderId="67" xfId="0" applyNumberFormat="1" applyFont="1" applyBorder="1" applyAlignment="1">
      <alignment horizontal="center" vertical="center"/>
    </xf>
    <xf numFmtId="183" fontId="35" fillId="0" borderId="68" xfId="0" applyNumberFormat="1" applyFont="1" applyBorder="1" applyAlignment="1">
      <alignment horizontal="center" vertical="center"/>
    </xf>
    <xf numFmtId="183" fontId="37" fillId="0" borderId="69" xfId="0" applyNumberFormat="1" applyFont="1" applyBorder="1" applyAlignment="1">
      <alignment horizontal="center" vertical="center"/>
    </xf>
    <xf numFmtId="183" fontId="35" fillId="0" borderId="70" xfId="0" applyNumberFormat="1" applyFont="1" applyBorder="1" applyAlignment="1">
      <alignment horizontal="center" vertical="center"/>
    </xf>
    <xf numFmtId="26" fontId="40" fillId="0" borderId="57" xfId="0" applyNumberFormat="1" applyFont="1" applyBorder="1" applyAlignment="1" applyProtection="1">
      <alignment vertical="center"/>
      <protection locked="0"/>
    </xf>
    <xf numFmtId="26" fontId="39" fillId="0" borderId="58" xfId="0" applyNumberFormat="1" applyFont="1" applyBorder="1" applyAlignment="1" applyProtection="1">
      <alignment vertical="center"/>
      <protection locked="0"/>
    </xf>
    <xf numFmtId="26" fontId="39" fillId="0" borderId="59" xfId="0" applyNumberFormat="1" applyFont="1" applyBorder="1" applyAlignment="1" applyProtection="1">
      <alignment vertical="center"/>
      <protection locked="0"/>
    </xf>
    <xf numFmtId="26" fontId="40" fillId="12" borderId="66" xfId="0" applyNumberFormat="1" applyFont="1" applyFill="1" applyBorder="1" applyAlignment="1" applyProtection="1">
      <alignment vertical="center"/>
      <protection locked="0"/>
    </xf>
    <xf numFmtId="26" fontId="39" fillId="12" borderId="67" xfId="0" applyNumberFormat="1" applyFont="1" applyFill="1" applyBorder="1" applyAlignment="1" applyProtection="1">
      <alignment vertical="center"/>
      <protection locked="0"/>
    </xf>
    <xf numFmtId="26" fontId="39" fillId="12" borderId="68" xfId="0" applyNumberFormat="1" applyFont="1" applyFill="1" applyBorder="1" applyAlignment="1" applyProtection="1">
      <alignment vertical="center"/>
      <protection locked="0"/>
    </xf>
    <xf numFmtId="26" fontId="40" fillId="0" borderId="66" xfId="0" applyNumberFormat="1" applyFont="1" applyBorder="1" applyAlignment="1" applyProtection="1">
      <alignment vertical="center"/>
      <protection locked="0"/>
    </xf>
    <xf numFmtId="26" fontId="39" fillId="0" borderId="67" xfId="0" applyNumberFormat="1" applyFont="1" applyBorder="1" applyAlignment="1" applyProtection="1">
      <alignment vertical="center"/>
      <protection locked="0"/>
    </xf>
    <xf numFmtId="26" fontId="39" fillId="0" borderId="68" xfId="0" applyNumberFormat="1" applyFont="1" applyBorder="1" applyAlignment="1" applyProtection="1">
      <alignment vertical="center"/>
      <protection locked="0"/>
    </xf>
    <xf numFmtId="26" fontId="42" fillId="0" borderId="66" xfId="0" applyNumberFormat="1" applyFont="1" applyBorder="1" applyAlignment="1" applyProtection="1">
      <alignment vertical="center"/>
      <protection locked="0"/>
    </xf>
    <xf numFmtId="26" fontId="31" fillId="13" borderId="74" xfId="0" applyNumberFormat="1" applyFont="1" applyFill="1" applyBorder="1" applyAlignment="1">
      <alignment vertical="center"/>
    </xf>
    <xf numFmtId="26" fontId="32" fillId="13" borderId="74" xfId="0" applyNumberFormat="1" applyFont="1" applyFill="1" applyBorder="1" applyAlignment="1">
      <alignment vertical="center"/>
    </xf>
    <xf numFmtId="26" fontId="11" fillId="0" borderId="20" xfId="0" applyNumberFormat="1" applyFont="1" applyBorder="1"/>
    <xf numFmtId="26" fontId="11" fillId="0" borderId="27" xfId="0" applyNumberFormat="1" applyFont="1" applyBorder="1"/>
    <xf numFmtId="26" fontId="11" fillId="0" borderId="19" xfId="0" applyNumberFormat="1" applyFont="1" applyBorder="1"/>
    <xf numFmtId="26" fontId="11" fillId="2" borderId="5" xfId="0" applyNumberFormat="1" applyFont="1" applyFill="1" applyBorder="1"/>
    <xf numFmtId="26" fontId="11" fillId="2" borderId="28" xfId="0" applyNumberFormat="1" applyFont="1" applyFill="1" applyBorder="1"/>
    <xf numFmtId="26" fontId="11" fillId="2" borderId="24" xfId="0" applyNumberFormat="1" applyFont="1" applyFill="1" applyBorder="1"/>
    <xf numFmtId="26" fontId="11" fillId="0" borderId="4" xfId="0" applyNumberFormat="1" applyFont="1" applyBorder="1"/>
    <xf numFmtId="26" fontId="11" fillId="0" borderId="12" xfId="0" applyNumberFormat="1" applyFont="1" applyBorder="1"/>
    <xf numFmtId="26" fontId="11" fillId="0" borderId="13" xfId="0" applyNumberFormat="1" applyFont="1" applyBorder="1"/>
    <xf numFmtId="26" fontId="11" fillId="2" borderId="4" xfId="0" applyNumberFormat="1" applyFont="1" applyFill="1" applyBorder="1"/>
    <xf numFmtId="26" fontId="11" fillId="2" borderId="12" xfId="0" applyNumberFormat="1" applyFont="1" applyFill="1" applyBorder="1"/>
    <xf numFmtId="26" fontId="11" fillId="2" borderId="13" xfId="0" applyNumberFormat="1" applyFont="1" applyFill="1" applyBorder="1"/>
    <xf numFmtId="26" fontId="11" fillId="2" borderId="18" xfId="0" applyNumberFormat="1" applyFont="1" applyFill="1" applyBorder="1"/>
    <xf numFmtId="26" fontId="12" fillId="5" borderId="21" xfId="0" applyNumberFormat="1" applyFont="1" applyFill="1" applyBorder="1"/>
    <xf numFmtId="26" fontId="12" fillId="5" borderId="22" xfId="0" applyNumberFormat="1" applyFont="1" applyFill="1" applyBorder="1"/>
    <xf numFmtId="26" fontId="13" fillId="12" borderId="4" xfId="0" applyNumberFormat="1" applyFont="1" applyFill="1" applyBorder="1"/>
    <xf numFmtId="26" fontId="13" fillId="12" borderId="12" xfId="0" applyNumberFormat="1" applyFont="1" applyFill="1" applyBorder="1"/>
    <xf numFmtId="26" fontId="13" fillId="12" borderId="13" xfId="0" applyNumberFormat="1" applyFont="1" applyFill="1" applyBorder="1"/>
    <xf numFmtId="26" fontId="13" fillId="12" borderId="18" xfId="0" applyNumberFormat="1" applyFont="1" applyFill="1" applyBorder="1"/>
    <xf numFmtId="26" fontId="12" fillId="11" borderId="21" xfId="0" applyNumberFormat="1" applyFont="1" applyFill="1" applyBorder="1"/>
    <xf numFmtId="26" fontId="12" fillId="11" borderId="22" xfId="0" applyNumberFormat="1" applyFont="1" applyFill="1" applyBorder="1"/>
    <xf numFmtId="26" fontId="11" fillId="0" borderId="6" xfId="0" applyNumberFormat="1" applyFont="1" applyBorder="1"/>
    <xf numFmtId="26" fontId="11" fillId="0" borderId="29" xfId="0" applyNumberFormat="1" applyFont="1" applyBorder="1"/>
    <xf numFmtId="26" fontId="11" fillId="0" borderId="18" xfId="0" applyNumberFormat="1" applyFont="1" applyBorder="1"/>
    <xf numFmtId="26" fontId="12" fillId="3" borderId="21" xfId="0" applyNumberFormat="1" applyFont="1" applyFill="1" applyBorder="1"/>
    <xf numFmtId="26" fontId="12" fillId="3" borderId="22" xfId="0" applyNumberFormat="1" applyFont="1" applyFill="1" applyBorder="1"/>
    <xf numFmtId="26" fontId="12" fillId="16" borderId="15" xfId="0" applyNumberFormat="1" applyFont="1" applyFill="1" applyBorder="1"/>
    <xf numFmtId="26" fontId="12" fillId="16" borderId="26" xfId="0" applyNumberFormat="1" applyFont="1" applyFill="1" applyBorder="1"/>
    <xf numFmtId="26" fontId="12" fillId="16" borderId="50" xfId="0" applyNumberFormat="1" applyFont="1" applyFill="1" applyBorder="1"/>
    <xf numFmtId="26" fontId="11" fillId="10" borderId="21" xfId="0" applyNumberFormat="1" applyFont="1" applyFill="1" applyBorder="1"/>
    <xf numFmtId="26" fontId="11" fillId="10" borderId="22" xfId="0" applyNumberFormat="1" applyFont="1" applyFill="1" applyBorder="1"/>
    <xf numFmtId="26" fontId="12" fillId="14" borderId="21" xfId="0" applyNumberFormat="1" applyFont="1" applyFill="1" applyBorder="1"/>
    <xf numFmtId="26" fontId="12" fillId="14" borderId="23" xfId="0" applyNumberFormat="1" applyFont="1" applyFill="1" applyBorder="1"/>
    <xf numFmtId="26" fontId="12" fillId="14" borderId="30" xfId="0" applyNumberFormat="1" applyFont="1" applyFill="1" applyBorder="1"/>
    <xf numFmtId="26" fontId="12" fillId="14" borderId="10" xfId="0" applyNumberFormat="1" applyFont="1" applyFill="1" applyBorder="1"/>
    <xf numFmtId="26" fontId="12" fillId="15" borderId="21" xfId="0" applyNumberFormat="1" applyFont="1" applyFill="1" applyBorder="1"/>
    <xf numFmtId="26" fontId="12" fillId="15" borderId="22" xfId="0" applyNumberFormat="1" applyFont="1" applyFill="1" applyBorder="1"/>
    <xf numFmtId="26" fontId="11" fillId="2" borderId="20" xfId="0" applyNumberFormat="1" applyFont="1" applyFill="1" applyBorder="1"/>
    <xf numFmtId="26" fontId="11" fillId="2" borderId="27" xfId="0" applyNumberFormat="1" applyFont="1" applyFill="1" applyBorder="1"/>
    <xf numFmtId="26" fontId="11" fillId="2" borderId="19" xfId="0" applyNumberFormat="1" applyFont="1" applyFill="1" applyBorder="1"/>
    <xf numFmtId="26" fontId="11" fillId="0" borderId="24" xfId="0" applyNumberFormat="1" applyFont="1" applyBorder="1"/>
    <xf numFmtId="26" fontId="11" fillId="0" borderId="38" xfId="0" applyNumberFormat="1" applyFont="1" applyBorder="1"/>
    <xf numFmtId="26" fontId="12" fillId="4" borderId="21" xfId="0" applyNumberFormat="1" applyFont="1" applyFill="1" applyBorder="1"/>
    <xf numFmtId="26" fontId="12" fillId="4" borderId="22" xfId="0" applyNumberFormat="1" applyFont="1" applyFill="1" applyBorder="1"/>
    <xf numFmtId="26" fontId="12" fillId="15" borderId="37" xfId="0" applyNumberFormat="1" applyFont="1" applyFill="1" applyBorder="1"/>
    <xf numFmtId="26" fontId="12" fillId="15" borderId="51" xfId="0" applyNumberFormat="1" applyFont="1" applyFill="1" applyBorder="1"/>
    <xf numFmtId="0" fontId="78" fillId="0" borderId="0" xfId="0" applyFont="1"/>
    <xf numFmtId="0" fontId="79" fillId="0" borderId="0" xfId="0" applyFont="1"/>
    <xf numFmtId="0" fontId="80" fillId="26" borderId="0" xfId="0" applyFont="1" applyFill="1"/>
    <xf numFmtId="0" fontId="79" fillId="0" borderId="0" xfId="0" applyFont="1" applyAlignment="1" applyProtection="1">
      <alignment horizontal="center" vertical="center"/>
      <protection locked="0"/>
    </xf>
    <xf numFmtId="0" fontId="71" fillId="6" borderId="7" xfId="0" applyFont="1" applyFill="1" applyBorder="1" applyAlignment="1" applyProtection="1">
      <alignment horizontal="center" vertical="center"/>
      <protection locked="0"/>
    </xf>
    <xf numFmtId="0" fontId="79" fillId="0" borderId="0" xfId="0" applyFont="1" applyAlignment="1">
      <alignment horizontal="center" vertical="center"/>
    </xf>
    <xf numFmtId="0" fontId="4" fillId="8" borderId="52" xfId="0" applyFont="1" applyFill="1" applyBorder="1" applyAlignment="1">
      <alignment horizontal="center" vertical="center"/>
    </xf>
    <xf numFmtId="0" fontId="4" fillId="6" borderId="126" xfId="0" applyFont="1" applyFill="1" applyBorder="1" applyAlignment="1">
      <alignment horizontal="center" vertical="center"/>
    </xf>
    <xf numFmtId="0" fontId="4" fillId="8" borderId="52" xfId="0" applyFont="1" applyFill="1" applyBorder="1" applyAlignment="1">
      <alignment vertical="center"/>
    </xf>
    <xf numFmtId="0" fontId="4" fillId="8" borderId="53" xfId="0" applyFont="1" applyFill="1" applyBorder="1" applyAlignment="1">
      <alignment vertical="center"/>
    </xf>
    <xf numFmtId="0" fontId="79" fillId="0" borderId="0" xfId="0" applyFont="1" applyAlignment="1" applyProtection="1">
      <alignment horizontal="left"/>
      <protection locked="0"/>
    </xf>
    <xf numFmtId="0" fontId="81" fillId="6" borderId="7" xfId="0" applyFont="1" applyFill="1" applyBorder="1" applyAlignment="1" applyProtection="1">
      <alignment horizontal="left"/>
      <protection locked="0"/>
    </xf>
    <xf numFmtId="0" fontId="79" fillId="0" borderId="0" xfId="0" applyFont="1" applyAlignment="1">
      <alignment horizontal="left"/>
    </xf>
    <xf numFmtId="0" fontId="79" fillId="7" borderId="127" xfId="0" applyFont="1" applyFill="1" applyBorder="1" applyProtection="1">
      <protection locked="0"/>
    </xf>
    <xf numFmtId="0" fontId="79" fillId="6" borderId="0" xfId="0" applyFont="1" applyFill="1" applyProtection="1">
      <protection locked="0"/>
    </xf>
    <xf numFmtId="0" fontId="79" fillId="7" borderId="128" xfId="0" applyFont="1" applyFill="1" applyBorder="1" applyProtection="1">
      <protection locked="0"/>
    </xf>
    <xf numFmtId="0" fontId="79" fillId="0" borderId="0" xfId="0" applyFont="1" applyAlignment="1">
      <alignment horizontal="left" vertical="center"/>
    </xf>
    <xf numFmtId="0" fontId="81" fillId="6" borderId="0" xfId="0" applyFont="1" applyFill="1" applyAlignment="1" applyProtection="1">
      <alignment horizontal="left"/>
      <protection locked="0"/>
    </xf>
    <xf numFmtId="0" fontId="79" fillId="7" borderId="129" xfId="0" applyFont="1" applyFill="1" applyBorder="1" applyProtection="1">
      <protection locked="0"/>
    </xf>
    <xf numFmtId="0" fontId="82" fillId="0" borderId="0" xfId="0" applyFont="1"/>
    <xf numFmtId="0" fontId="83" fillId="0" borderId="0" xfId="0" applyFont="1"/>
    <xf numFmtId="0" fontId="79" fillId="26" borderId="0" xfId="0" applyFont="1" applyFill="1"/>
    <xf numFmtId="0" fontId="80" fillId="6" borderId="0" xfId="0" applyFont="1" applyFill="1"/>
    <xf numFmtId="0" fontId="79" fillId="6" borderId="0" xfId="0" applyFont="1" applyFill="1"/>
    <xf numFmtId="0" fontId="84" fillId="13" borderId="9" xfId="0" applyFont="1" applyFill="1" applyBorder="1" applyAlignment="1">
      <alignment horizontal="center" vertical="center"/>
    </xf>
    <xf numFmtId="26" fontId="44" fillId="0" borderId="57" xfId="0" applyNumberFormat="1" applyFont="1" applyBorder="1" applyAlignment="1">
      <alignment horizontal="center" vertical="center"/>
    </xf>
    <xf numFmtId="26" fontId="43" fillId="0" borderId="58" xfId="0" applyNumberFormat="1" applyFont="1" applyBorder="1" applyAlignment="1">
      <alignment horizontal="center" vertical="center"/>
    </xf>
    <xf numFmtId="26" fontId="43" fillId="0" borderId="59" xfId="0" applyNumberFormat="1" applyFont="1" applyBorder="1" applyAlignment="1">
      <alignment horizontal="center" vertical="center"/>
    </xf>
    <xf numFmtId="26" fontId="44" fillId="0" borderId="60" xfId="0" applyNumberFormat="1" applyFont="1" applyBorder="1" applyAlignment="1">
      <alignment horizontal="center" vertical="center"/>
    </xf>
    <xf numFmtId="26" fontId="43" fillId="0" borderId="50" xfId="0" applyNumberFormat="1" applyFont="1" applyBorder="1" applyAlignment="1">
      <alignment horizontal="center" vertical="center"/>
    </xf>
    <xf numFmtId="0" fontId="84" fillId="17" borderId="61" xfId="0" applyFont="1" applyFill="1" applyBorder="1" applyAlignment="1">
      <alignment horizontal="center" vertical="center"/>
    </xf>
    <xf numFmtId="0" fontId="43" fillId="13" borderId="124" xfId="0" applyFont="1" applyFill="1" applyBorder="1" applyAlignment="1">
      <alignment vertical="center"/>
    </xf>
    <xf numFmtId="0" fontId="43" fillId="0" borderId="65" xfId="0" applyFont="1" applyBorder="1" applyAlignment="1">
      <alignment horizontal="center" vertical="center"/>
    </xf>
    <xf numFmtId="183" fontId="44" fillId="0" borderId="66" xfId="0" applyNumberFormat="1" applyFont="1" applyBorder="1" applyAlignment="1">
      <alignment horizontal="center" vertical="center"/>
    </xf>
    <xf numFmtId="183" fontId="43" fillId="0" borderId="67" xfId="0" applyNumberFormat="1" applyFont="1" applyBorder="1" applyAlignment="1">
      <alignment horizontal="center" vertical="center"/>
    </xf>
    <xf numFmtId="183" fontId="43" fillId="0" borderId="68" xfId="0" applyNumberFormat="1" applyFont="1" applyBorder="1" applyAlignment="1">
      <alignment horizontal="center" vertical="center"/>
    </xf>
    <xf numFmtId="183" fontId="44" fillId="0" borderId="69" xfId="0" applyNumberFormat="1" applyFont="1" applyBorder="1" applyAlignment="1">
      <alignment horizontal="center" vertical="center"/>
    </xf>
    <xf numFmtId="183" fontId="43" fillId="0" borderId="70" xfId="0" applyNumberFormat="1" applyFont="1" applyBorder="1" applyAlignment="1">
      <alignment horizontal="center" vertical="center"/>
    </xf>
    <xf numFmtId="0" fontId="83" fillId="0" borderId="56" xfId="0" applyFont="1" applyBorder="1" applyAlignment="1" applyProtection="1">
      <alignment vertical="center"/>
      <protection locked="0"/>
    </xf>
    <xf numFmtId="26" fontId="86" fillId="0" borderId="57" xfId="0" applyNumberFormat="1" applyFont="1" applyBorder="1" applyAlignment="1" applyProtection="1">
      <alignment vertical="center"/>
      <protection locked="0"/>
    </xf>
    <xf numFmtId="26" fontId="83" fillId="0" borderId="58" xfId="0" applyNumberFormat="1" applyFont="1" applyBorder="1" applyAlignment="1" applyProtection="1">
      <alignment vertical="center"/>
      <protection locked="0"/>
    </xf>
    <xf numFmtId="26" fontId="83" fillId="0" borderId="59" xfId="0" applyNumberFormat="1" applyFont="1" applyBorder="1" applyAlignment="1" applyProtection="1">
      <alignment vertical="center"/>
      <protection locked="0"/>
    </xf>
    <xf numFmtId="0" fontId="83" fillId="12" borderId="65" xfId="0" applyFont="1" applyFill="1" applyBorder="1" applyAlignment="1" applyProtection="1">
      <alignment vertical="center"/>
      <protection locked="0"/>
    </xf>
    <xf numFmtId="26" fontId="86" fillId="12" borderId="66" xfId="0" applyNumberFormat="1" applyFont="1" applyFill="1" applyBorder="1" applyAlignment="1" applyProtection="1">
      <alignment vertical="center"/>
      <protection locked="0"/>
    </xf>
    <xf numFmtId="26" fontId="83" fillId="12" borderId="67" xfId="0" applyNumberFormat="1" applyFont="1" applyFill="1" applyBorder="1" applyAlignment="1" applyProtection="1">
      <alignment vertical="center"/>
      <protection locked="0"/>
    </xf>
    <xf numFmtId="26" fontId="83" fillId="12" borderId="68" xfId="0" applyNumberFormat="1" applyFont="1" applyFill="1" applyBorder="1" applyAlignment="1" applyProtection="1">
      <alignment vertical="center"/>
      <protection locked="0"/>
    </xf>
    <xf numFmtId="0" fontId="83" fillId="0" borderId="65" xfId="0" applyFont="1" applyBorder="1" applyAlignment="1" applyProtection="1">
      <alignment vertical="center"/>
      <protection locked="0"/>
    </xf>
    <xf numFmtId="26" fontId="86" fillId="0" borderId="66" xfId="0" applyNumberFormat="1" applyFont="1" applyBorder="1" applyAlignment="1" applyProtection="1">
      <alignment vertical="center"/>
      <protection locked="0"/>
    </xf>
    <xf numFmtId="26" fontId="83" fillId="0" borderId="67" xfId="0" applyNumberFormat="1" applyFont="1" applyBorder="1" applyAlignment="1" applyProtection="1">
      <alignment vertical="center"/>
      <protection locked="0"/>
    </xf>
    <xf numFmtId="26" fontId="83" fillId="0" borderId="68" xfId="0" applyNumberFormat="1" applyFont="1" applyBorder="1" applyAlignment="1" applyProtection="1">
      <alignment vertical="center"/>
      <protection locked="0"/>
    </xf>
    <xf numFmtId="0" fontId="84" fillId="13" borderId="73" xfId="0" applyFont="1" applyFill="1" applyBorder="1" applyAlignment="1">
      <alignment vertical="center"/>
    </xf>
    <xf numFmtId="26" fontId="44" fillId="13" borderId="74" xfId="0" applyNumberFormat="1" applyFont="1" applyFill="1" applyBorder="1" applyAlignment="1">
      <alignment vertical="center"/>
    </xf>
    <xf numFmtId="26" fontId="43" fillId="13" borderId="74" xfId="0" applyNumberFormat="1" applyFont="1" applyFill="1" applyBorder="1" applyAlignment="1">
      <alignment vertical="center"/>
    </xf>
    <xf numFmtId="0" fontId="88" fillId="6" borderId="0" xfId="0" applyFont="1" applyFill="1" applyAlignment="1">
      <alignment horizontal="left" vertical="center"/>
    </xf>
    <xf numFmtId="6" fontId="88" fillId="0" borderId="0" xfId="0" applyNumberFormat="1" applyFont="1"/>
    <xf numFmtId="6" fontId="89" fillId="0" borderId="0" xfId="0" applyNumberFormat="1" applyFont="1" applyAlignment="1">
      <alignment horizontal="center" vertical="center"/>
    </xf>
    <xf numFmtId="6" fontId="90" fillId="0" borderId="0" xfId="0" applyNumberFormat="1" applyFont="1" applyAlignment="1">
      <alignment horizontal="center" vertical="center"/>
    </xf>
    <xf numFmtId="184" fontId="60" fillId="0" borderId="106" xfId="0" applyNumberFormat="1" applyFont="1" applyBorder="1" applyAlignment="1">
      <alignment horizontal="center"/>
    </xf>
    <xf numFmtId="182" fontId="60" fillId="0" borderId="111" xfId="0" applyNumberFormat="1" applyFont="1" applyBorder="1" applyAlignment="1">
      <alignment horizontal="center"/>
    </xf>
    <xf numFmtId="182" fontId="60" fillId="0" borderId="106" xfId="0" applyNumberFormat="1" applyFont="1" applyBorder="1" applyAlignment="1">
      <alignment horizontal="center"/>
    </xf>
    <xf numFmtId="184" fontId="60" fillId="0" borderId="111" xfId="0" applyNumberFormat="1" applyFont="1" applyBorder="1" applyAlignment="1">
      <alignment horizontal="center"/>
    </xf>
    <xf numFmtId="0" fontId="0" fillId="6" borderId="0" xfId="0" applyFill="1"/>
    <xf numFmtId="0" fontId="26" fillId="6" borderId="0" xfId="0" applyFont="1" applyFill="1" applyAlignment="1">
      <alignment horizontal="center"/>
    </xf>
    <xf numFmtId="26" fontId="17" fillId="21" borderId="0" xfId="0" applyNumberFormat="1" applyFont="1" applyFill="1" applyAlignment="1" applyProtection="1">
      <alignment horizontal="right" vertical="center"/>
      <protection locked="0"/>
    </xf>
    <xf numFmtId="26" fontId="48" fillId="22" borderId="92" xfId="0" applyNumberFormat="1" applyFont="1" applyFill="1" applyBorder="1" applyAlignment="1">
      <alignment horizontal="right" vertical="center"/>
    </xf>
    <xf numFmtId="26" fontId="17" fillId="21" borderId="77" xfId="0" applyNumberFormat="1" applyFont="1" applyFill="1" applyBorder="1" applyAlignment="1" applyProtection="1">
      <alignment horizontal="right" vertical="center"/>
      <protection locked="0"/>
    </xf>
    <xf numFmtId="26" fontId="48" fillId="22" borderId="91" xfId="0" applyNumberFormat="1" applyFont="1" applyFill="1" applyBorder="1" applyAlignment="1">
      <alignment horizontal="right" vertical="center"/>
    </xf>
    <xf numFmtId="26" fontId="24" fillId="21" borderId="0" xfId="0" applyNumberFormat="1" applyFont="1" applyFill="1" applyAlignment="1" applyProtection="1">
      <alignment horizontal="right" vertical="center"/>
      <protection locked="0"/>
    </xf>
    <xf numFmtId="26" fontId="17" fillId="0" borderId="77" xfId="0" applyNumberFormat="1" applyFont="1" applyBorder="1" applyAlignment="1">
      <alignment horizontal="right" vertical="center"/>
    </xf>
    <xf numFmtId="26" fontId="50" fillId="22" borderId="92" xfId="0" applyNumberFormat="1" applyFont="1" applyFill="1" applyBorder="1" applyAlignment="1">
      <alignment horizontal="right" vertical="center"/>
    </xf>
    <xf numFmtId="26" fontId="67" fillId="0" borderId="0" xfId="0" applyNumberFormat="1" applyFont="1" applyAlignment="1">
      <alignment horizontal="center"/>
    </xf>
    <xf numFmtId="26" fontId="67" fillId="0" borderId="77" xfId="0" applyNumberFormat="1" applyFont="1" applyBorder="1" applyAlignment="1">
      <alignment horizontal="center"/>
    </xf>
    <xf numFmtId="26" fontId="56" fillId="6" borderId="0" xfId="0" applyNumberFormat="1" applyFont="1" applyFill="1" applyAlignment="1" applyProtection="1">
      <alignment horizontal="right" vertical="center"/>
      <protection locked="0"/>
    </xf>
    <xf numFmtId="26" fontId="56" fillId="6" borderId="77" xfId="0" applyNumberFormat="1" applyFont="1" applyFill="1" applyBorder="1" applyAlignment="1">
      <alignment horizontal="right" vertical="center"/>
    </xf>
    <xf numFmtId="26" fontId="54" fillId="0" borderId="0" xfId="0" applyNumberFormat="1" applyFont="1"/>
    <xf numFmtId="26" fontId="54" fillId="0" borderId="77" xfId="0" applyNumberFormat="1" applyFont="1" applyBorder="1"/>
    <xf numFmtId="26" fontId="17" fillId="6" borderId="97" xfId="0" applyNumberFormat="1" applyFont="1" applyFill="1" applyBorder="1" applyAlignment="1" applyProtection="1">
      <alignment horizontal="center" vertical="center"/>
      <protection locked="0"/>
    </xf>
    <xf numFmtId="26" fontId="17" fillId="6" borderId="98" xfId="0" applyNumberFormat="1" applyFont="1" applyFill="1" applyBorder="1" applyAlignment="1" applyProtection="1">
      <alignment horizontal="center" vertical="center"/>
      <protection locked="0"/>
    </xf>
    <xf numFmtId="26" fontId="17" fillId="6" borderId="113" xfId="0" applyNumberFormat="1" applyFont="1" applyFill="1" applyBorder="1" applyAlignment="1">
      <alignment horizontal="center" vertical="center"/>
    </xf>
    <xf numFmtId="26" fontId="17" fillId="2" borderId="95" xfId="0" applyNumberFormat="1" applyFont="1" applyFill="1" applyBorder="1" applyAlignment="1" applyProtection="1">
      <alignment horizontal="center" vertical="center"/>
      <protection locked="0"/>
    </xf>
    <xf numFmtId="26" fontId="17" fillId="2" borderId="96" xfId="0" applyNumberFormat="1" applyFont="1" applyFill="1" applyBorder="1" applyAlignment="1" applyProtection="1">
      <alignment horizontal="center" vertical="center"/>
      <protection locked="0"/>
    </xf>
    <xf numFmtId="26" fontId="17" fillId="2" borderId="115" xfId="0" applyNumberFormat="1" applyFont="1" applyFill="1" applyBorder="1" applyAlignment="1">
      <alignment horizontal="center" vertical="center"/>
    </xf>
    <xf numFmtId="26" fontId="18" fillId="6" borderId="111" xfId="0" applyNumberFormat="1" applyFont="1" applyFill="1" applyBorder="1" applyAlignment="1">
      <alignment horizontal="center" vertical="center"/>
    </xf>
    <xf numFmtId="26" fontId="17" fillId="2" borderId="93" xfId="0" applyNumberFormat="1" applyFont="1" applyFill="1" applyBorder="1" applyAlignment="1" applyProtection="1">
      <alignment horizontal="center" vertical="center"/>
      <protection locked="0"/>
    </xf>
    <xf numFmtId="26" fontId="17" fillId="2" borderId="94" xfId="0" applyNumberFormat="1" applyFont="1" applyFill="1" applyBorder="1" applyAlignment="1" applyProtection="1">
      <alignment horizontal="center" vertical="center"/>
      <protection locked="0"/>
    </xf>
    <xf numFmtId="26" fontId="17" fillId="6" borderId="95" xfId="0" applyNumberFormat="1" applyFont="1" applyFill="1" applyBorder="1" applyAlignment="1" applyProtection="1">
      <alignment horizontal="center" vertical="center"/>
      <protection locked="0"/>
    </xf>
    <xf numFmtId="26" fontId="17" fillId="6" borderId="96" xfId="0" applyNumberFormat="1" applyFont="1" applyFill="1" applyBorder="1" applyAlignment="1" applyProtection="1">
      <alignment horizontal="center" vertical="center"/>
      <protection locked="0"/>
    </xf>
    <xf numFmtId="26" fontId="17" fillId="2" borderId="117" xfId="0" applyNumberFormat="1" applyFont="1" applyFill="1" applyBorder="1" applyAlignment="1" applyProtection="1">
      <alignment horizontal="center" vertical="center"/>
      <protection locked="0"/>
    </xf>
    <xf numFmtId="26" fontId="17" fillId="2" borderId="98" xfId="0" applyNumberFormat="1" applyFont="1" applyFill="1" applyBorder="1" applyAlignment="1" applyProtection="1">
      <alignment horizontal="center" vertical="center"/>
      <protection locked="0"/>
    </xf>
    <xf numFmtId="26" fontId="17" fillId="2" borderId="97" xfId="0" applyNumberFormat="1" applyFont="1" applyFill="1" applyBorder="1" applyAlignment="1" applyProtection="1">
      <alignment horizontal="center" vertical="center"/>
      <protection locked="0"/>
    </xf>
    <xf numFmtId="26" fontId="18" fillId="2" borderId="111" xfId="0" applyNumberFormat="1" applyFont="1" applyFill="1" applyBorder="1" applyAlignment="1">
      <alignment horizontal="center" vertical="center"/>
    </xf>
    <xf numFmtId="178" fontId="91" fillId="0" borderId="76" xfId="0" applyNumberFormat="1" applyFont="1" applyBorder="1" applyAlignment="1">
      <alignment horizontal="right" vertical="center"/>
    </xf>
    <xf numFmtId="26" fontId="48" fillId="22" borderId="90" xfId="0" applyNumberFormat="1" applyFont="1" applyFill="1" applyBorder="1" applyAlignment="1">
      <alignment horizontal="left" vertical="center"/>
    </xf>
    <xf numFmtId="0" fontId="79" fillId="7" borderId="44" xfId="0" applyFont="1" applyFill="1" applyBorder="1" applyAlignment="1" applyProtection="1">
      <alignment horizontal="left"/>
      <protection locked="0"/>
    </xf>
    <xf numFmtId="0" fontId="79" fillId="7" borderId="45" xfId="0" applyFont="1" applyFill="1" applyBorder="1" applyAlignment="1" applyProtection="1">
      <alignment horizontal="left"/>
      <protection locked="0"/>
    </xf>
    <xf numFmtId="0" fontId="71" fillId="8" borderId="40" xfId="0" applyFont="1" applyFill="1" applyBorder="1" applyAlignment="1" applyProtection="1">
      <alignment horizontal="center" vertical="center"/>
      <protection locked="0"/>
    </xf>
    <xf numFmtId="0" fontId="71" fillId="8" borderId="0" xfId="0" applyFont="1" applyFill="1" applyAlignment="1" applyProtection="1">
      <alignment horizontal="center" vertical="center"/>
      <protection locked="0"/>
    </xf>
    <xf numFmtId="0" fontId="79" fillId="7" borderId="42" xfId="0" applyFont="1" applyFill="1" applyBorder="1" applyAlignment="1" applyProtection="1">
      <alignment horizontal="left"/>
      <protection locked="0"/>
    </xf>
    <xf numFmtId="0" fontId="79" fillId="7" borderId="43" xfId="0" applyFont="1" applyFill="1" applyBorder="1" applyAlignment="1" applyProtection="1">
      <alignment horizontal="left"/>
      <protection locked="0"/>
    </xf>
    <xf numFmtId="0" fontId="71" fillId="8" borderId="41" xfId="0" applyFont="1" applyFill="1" applyBorder="1" applyAlignment="1" applyProtection="1">
      <alignment horizontal="center" vertical="center"/>
      <protection locked="0"/>
    </xf>
    <xf numFmtId="0" fontId="79" fillId="7" borderId="42" xfId="0" applyFont="1" applyFill="1" applyBorder="1" applyProtection="1">
      <protection locked="0"/>
    </xf>
    <xf numFmtId="0" fontId="79" fillId="7" borderId="43" xfId="0" applyFont="1" applyFill="1" applyBorder="1" applyProtection="1">
      <protection locked="0"/>
    </xf>
    <xf numFmtId="0" fontId="79" fillId="7" borderId="48" xfId="0" applyFont="1" applyFill="1" applyBorder="1" applyProtection="1">
      <protection locked="0"/>
    </xf>
    <xf numFmtId="0" fontId="79" fillId="7" borderId="49" xfId="0" applyFont="1" applyFill="1" applyBorder="1" applyProtection="1">
      <protection locked="0"/>
    </xf>
    <xf numFmtId="0" fontId="79" fillId="7" borderId="46" xfId="0" applyFont="1" applyFill="1" applyBorder="1" applyAlignment="1" applyProtection="1">
      <alignment horizontal="left"/>
      <protection locked="0"/>
    </xf>
    <xf numFmtId="0" fontId="79" fillId="7" borderId="47" xfId="0" applyFont="1" applyFill="1" applyBorder="1" applyAlignment="1" applyProtection="1">
      <alignment horizontal="left"/>
      <protection locked="0"/>
    </xf>
    <xf numFmtId="0" fontId="85" fillId="13" borderId="34" xfId="0" applyFont="1" applyFill="1" applyBorder="1" applyAlignment="1">
      <alignment horizontal="center" vertical="center"/>
    </xf>
    <xf numFmtId="0" fontId="85" fillId="13" borderId="25" xfId="0" applyFont="1" applyFill="1" applyBorder="1" applyAlignment="1">
      <alignment horizontal="center" vertical="center"/>
    </xf>
    <xf numFmtId="26" fontId="44" fillId="0" borderId="8" xfId="0" applyNumberFormat="1" applyFont="1" applyBorder="1" applyAlignment="1">
      <alignment horizontal="center" vertical="center"/>
    </xf>
    <xf numFmtId="26" fontId="44" fillId="0" borderId="16" xfId="0" applyNumberFormat="1" applyFont="1" applyBorder="1" applyAlignment="1">
      <alignment horizontal="center" vertical="center"/>
    </xf>
    <xf numFmtId="26" fontId="44" fillId="0" borderId="17" xfId="0" applyNumberFormat="1" applyFont="1" applyBorder="1" applyAlignment="1">
      <alignment horizontal="center" vertical="center"/>
    </xf>
    <xf numFmtId="26" fontId="87" fillId="0" borderId="71" xfId="0" applyNumberFormat="1" applyFont="1" applyBorder="1" applyAlignment="1">
      <alignment horizontal="center" vertical="center"/>
    </xf>
    <xf numFmtId="26" fontId="87" fillId="0" borderId="72" xfId="0" applyNumberFormat="1" applyFont="1" applyBorder="1" applyAlignment="1">
      <alignment horizontal="center" vertical="center"/>
    </xf>
    <xf numFmtId="26" fontId="87" fillId="0" borderId="75" xfId="0" applyNumberFormat="1" applyFont="1" applyBorder="1" applyAlignment="1">
      <alignment horizontal="center" vertical="center"/>
    </xf>
    <xf numFmtId="0" fontId="43" fillId="17" borderId="62" xfId="0" applyFont="1" applyFill="1" applyBorder="1" applyAlignment="1" applyProtection="1">
      <alignment horizontal="center" vertical="center"/>
      <protection locked="0"/>
    </xf>
    <xf numFmtId="0" fontId="43" fillId="17" borderId="63" xfId="0" applyFont="1" applyFill="1" applyBorder="1" applyAlignment="1" applyProtection="1">
      <alignment horizontal="center" vertical="center"/>
      <protection locked="0"/>
    </xf>
    <xf numFmtId="0" fontId="43" fillId="17" borderId="64" xfId="0" applyFont="1" applyFill="1" applyBorder="1" applyAlignment="1" applyProtection="1">
      <alignment horizontal="center" vertical="center"/>
      <protection locked="0"/>
    </xf>
    <xf numFmtId="0" fontId="43" fillId="17" borderId="62" xfId="0" applyFont="1" applyFill="1" applyBorder="1" applyAlignment="1">
      <alignment horizontal="center" vertical="center"/>
    </xf>
    <xf numFmtId="0" fontId="43" fillId="17" borderId="64" xfId="0" applyFont="1" applyFill="1" applyBorder="1" applyAlignment="1">
      <alignment horizontal="center" vertical="center"/>
    </xf>
    <xf numFmtId="176" fontId="52" fillId="18" borderId="82" xfId="0" applyNumberFormat="1" applyFont="1" applyFill="1" applyBorder="1" applyAlignment="1" applyProtection="1">
      <alignment horizontal="center" vertical="center"/>
      <protection locked="0"/>
    </xf>
    <xf numFmtId="176" fontId="52" fillId="18" borderId="83" xfId="0" applyNumberFormat="1" applyFont="1" applyFill="1" applyBorder="1" applyAlignment="1" applyProtection="1">
      <alignment horizontal="center" vertical="center"/>
      <protection locked="0"/>
    </xf>
    <xf numFmtId="176" fontId="52" fillId="18" borderId="84" xfId="0" applyNumberFormat="1" applyFont="1" applyFill="1" applyBorder="1" applyAlignment="1" applyProtection="1">
      <alignment horizontal="center" vertical="center"/>
      <protection locked="0"/>
    </xf>
    <xf numFmtId="0" fontId="26" fillId="0" borderId="79" xfId="0" applyFont="1" applyBorder="1" applyAlignment="1">
      <alignment horizontal="center"/>
    </xf>
    <xf numFmtId="0" fontId="26" fillId="0" borderId="0" xfId="0" applyFont="1" applyAlignment="1">
      <alignment horizontal="center"/>
    </xf>
    <xf numFmtId="0" fontId="18" fillId="6" borderId="78" xfId="0" applyFont="1" applyFill="1" applyBorder="1" applyAlignment="1" applyProtection="1">
      <alignment horizontal="center"/>
      <protection locked="0"/>
    </xf>
    <xf numFmtId="0" fontId="18" fillId="6" borderId="79" xfId="0" applyFont="1" applyFill="1" applyBorder="1" applyAlignment="1" applyProtection="1">
      <alignment horizontal="center"/>
      <protection locked="0"/>
    </xf>
    <xf numFmtId="0" fontId="18" fillId="6" borderId="80" xfId="0" applyFont="1" applyFill="1" applyBorder="1" applyAlignment="1" applyProtection="1">
      <alignment horizontal="center"/>
      <protection locked="0"/>
    </xf>
    <xf numFmtId="26" fontId="53" fillId="6" borderId="78" xfId="0" applyNumberFormat="1" applyFont="1" applyFill="1" applyBorder="1" applyAlignment="1" applyProtection="1">
      <alignment horizontal="center" vertical="center"/>
      <protection locked="0"/>
    </xf>
    <xf numFmtId="26" fontId="53" fillId="6" borderId="79" xfId="0" applyNumberFormat="1" applyFont="1" applyFill="1" applyBorder="1" applyAlignment="1" applyProtection="1">
      <alignment horizontal="center" vertical="center"/>
      <protection locked="0"/>
    </xf>
    <xf numFmtId="26" fontId="53" fillId="6" borderId="80" xfId="0" applyNumberFormat="1" applyFont="1" applyFill="1" applyBorder="1" applyAlignment="1" applyProtection="1">
      <alignment horizontal="center" vertical="center"/>
      <protection locked="0"/>
    </xf>
    <xf numFmtId="26" fontId="53" fillId="6" borderId="76" xfId="0" applyNumberFormat="1" applyFont="1" applyFill="1" applyBorder="1" applyAlignment="1" applyProtection="1">
      <alignment horizontal="center" vertical="center"/>
      <protection locked="0"/>
    </xf>
    <xf numFmtId="26" fontId="53" fillId="6" borderId="0" xfId="0" applyNumberFormat="1" applyFont="1" applyFill="1" applyAlignment="1" applyProtection="1">
      <alignment horizontal="center" vertical="center"/>
      <protection locked="0"/>
    </xf>
    <xf numFmtId="26" fontId="53" fillId="6" borderId="77" xfId="0" applyNumberFormat="1" applyFont="1" applyFill="1" applyBorder="1" applyAlignment="1" applyProtection="1">
      <alignment horizontal="center" vertical="center"/>
      <protection locked="0"/>
    </xf>
    <xf numFmtId="26" fontId="48" fillId="22" borderId="120" xfId="0" applyNumberFormat="1" applyFont="1" applyFill="1" applyBorder="1" applyAlignment="1">
      <alignment horizontal="center" vertical="center"/>
    </xf>
    <xf numFmtId="26" fontId="48" fillId="22" borderId="121" xfId="0" applyNumberFormat="1" applyFont="1" applyFill="1" applyBorder="1" applyAlignment="1">
      <alignment horizontal="center" vertical="center"/>
    </xf>
    <xf numFmtId="0" fontId="51" fillId="19" borderId="78" xfId="0" applyFont="1" applyFill="1" applyBorder="1" applyAlignment="1">
      <alignment horizontal="center"/>
    </xf>
    <xf numFmtId="0" fontId="51" fillId="19" borderId="79" xfId="0" applyFont="1" applyFill="1" applyBorder="1" applyAlignment="1">
      <alignment horizontal="center"/>
    </xf>
    <xf numFmtId="0" fontId="51" fillId="19" borderId="80" xfId="0" applyFont="1" applyFill="1" applyBorder="1" applyAlignment="1">
      <alignment horizontal="center"/>
    </xf>
    <xf numFmtId="0" fontId="64" fillId="0" borderId="0" xfId="0" applyFont="1" applyAlignment="1">
      <alignment horizontal="center"/>
    </xf>
    <xf numFmtId="0" fontId="65" fillId="0" borderId="0" xfId="0" applyFont="1" applyAlignment="1">
      <alignment horizontal="center"/>
    </xf>
    <xf numFmtId="180" fontId="63" fillId="6" borderId="108" xfId="0" applyNumberFormat="1" applyFont="1" applyFill="1" applyBorder="1" applyAlignment="1">
      <alignment horizontal="center" vertical="center"/>
    </xf>
    <xf numFmtId="180" fontId="63" fillId="6" borderId="109" xfId="0" applyNumberFormat="1" applyFont="1" applyFill="1" applyBorder="1" applyAlignment="1">
      <alignment horizontal="center" vertical="center"/>
    </xf>
    <xf numFmtId="179" fontId="61" fillId="17" borderId="100" xfId="0" applyNumberFormat="1" applyFont="1" applyFill="1" applyBorder="1" applyAlignment="1">
      <alignment horizontal="center" vertical="center"/>
    </xf>
    <xf numFmtId="179" fontId="61" fillId="17" borderId="101" xfId="0" applyNumberFormat="1" applyFont="1" applyFill="1" applyBorder="1" applyAlignment="1">
      <alignment horizontal="center" vertical="center"/>
    </xf>
    <xf numFmtId="179" fontId="16" fillId="17" borderId="100" xfId="0" applyNumberFormat="1" applyFont="1" applyFill="1" applyBorder="1" applyAlignment="1">
      <alignment horizontal="center" vertical="center"/>
    </xf>
    <xf numFmtId="179" fontId="16" fillId="17" borderId="101" xfId="0" applyNumberFormat="1" applyFont="1" applyFill="1" applyBorder="1" applyAlignment="1">
      <alignment horizontal="center" vertical="center"/>
    </xf>
    <xf numFmtId="179" fontId="58" fillId="17" borderId="100" xfId="0" applyNumberFormat="1" applyFont="1" applyFill="1" applyBorder="1" applyAlignment="1">
      <alignment horizontal="center" vertical="center"/>
    </xf>
    <xf numFmtId="179" fontId="58" fillId="17" borderId="101" xfId="0" applyNumberFormat="1" applyFont="1" applyFill="1" applyBorder="1" applyAlignment="1">
      <alignment horizontal="center" vertical="center"/>
    </xf>
    <xf numFmtId="179" fontId="62" fillId="17" borderId="100" xfId="0" applyNumberFormat="1" applyFont="1" applyFill="1" applyBorder="1" applyAlignment="1">
      <alignment horizontal="center" vertical="center"/>
    </xf>
    <xf numFmtId="179" fontId="62" fillId="17" borderId="101" xfId="0" applyNumberFormat="1" applyFont="1" applyFill="1" applyBorder="1" applyAlignment="1">
      <alignment horizontal="center" vertical="center"/>
    </xf>
    <xf numFmtId="180" fontId="69" fillId="6" borderId="108" xfId="0" applyNumberFormat="1" applyFont="1" applyFill="1" applyBorder="1" applyAlignment="1">
      <alignment horizontal="center" vertical="center"/>
    </xf>
    <xf numFmtId="180" fontId="69" fillId="6" borderId="109" xfId="0" applyNumberFormat="1" applyFont="1" applyFill="1" applyBorder="1" applyAlignment="1">
      <alignment horizontal="center" vertical="center"/>
    </xf>
    <xf numFmtId="180" fontId="59" fillId="6" borderId="108" xfId="0" applyNumberFormat="1" applyFont="1" applyFill="1" applyBorder="1" applyAlignment="1">
      <alignment horizontal="center" vertical="center"/>
    </xf>
    <xf numFmtId="180" fontId="59" fillId="6" borderId="109" xfId="0" applyNumberFormat="1" applyFont="1" applyFill="1" applyBorder="1" applyAlignment="1">
      <alignment horizontal="center" vertical="center"/>
    </xf>
    <xf numFmtId="26" fontId="18" fillId="6" borderId="100" xfId="0" applyNumberFormat="1" applyFont="1" applyFill="1" applyBorder="1" applyAlignment="1">
      <alignment horizontal="center" vertical="center"/>
    </xf>
    <xf numFmtId="26" fontId="18" fillId="6" borderId="101" xfId="0" applyNumberFormat="1" applyFont="1" applyFill="1" applyBorder="1" applyAlignment="1">
      <alignment horizontal="center" vertical="center"/>
    </xf>
    <xf numFmtId="179" fontId="16" fillId="17" borderId="100" xfId="0" applyNumberFormat="1" applyFont="1" applyFill="1" applyBorder="1" applyAlignment="1" applyProtection="1">
      <alignment horizontal="center" vertical="center"/>
      <protection locked="0"/>
    </xf>
    <xf numFmtId="179" fontId="16" fillId="17" borderId="101" xfId="0" applyNumberFormat="1" applyFont="1" applyFill="1" applyBorder="1" applyAlignment="1" applyProtection="1">
      <alignment horizontal="center" vertical="center"/>
      <protection locked="0"/>
    </xf>
    <xf numFmtId="179" fontId="58" fillId="17" borderId="100" xfId="0" applyNumberFormat="1" applyFont="1" applyFill="1" applyBorder="1" applyAlignment="1" applyProtection="1">
      <alignment horizontal="center" vertical="center"/>
      <protection locked="0"/>
    </xf>
    <xf numFmtId="179" fontId="58" fillId="17" borderId="101" xfId="0" applyNumberFormat="1" applyFont="1" applyFill="1" applyBorder="1" applyAlignment="1" applyProtection="1">
      <alignment horizontal="center" vertical="center"/>
      <protection locked="0"/>
    </xf>
    <xf numFmtId="179" fontId="62" fillId="17" borderId="100" xfId="0" applyNumberFormat="1" applyFont="1" applyFill="1" applyBorder="1" applyAlignment="1" applyProtection="1">
      <alignment horizontal="center" vertical="center"/>
      <protection locked="0"/>
    </xf>
    <xf numFmtId="179" fontId="62" fillId="17" borderId="101" xfId="0" applyNumberFormat="1" applyFont="1" applyFill="1" applyBorder="1" applyAlignment="1" applyProtection="1">
      <alignment horizontal="center" vertical="center"/>
      <protection locked="0"/>
    </xf>
    <xf numFmtId="179" fontId="16" fillId="17" borderId="106" xfId="0" applyNumberFormat="1" applyFont="1" applyFill="1" applyBorder="1" applyAlignment="1" applyProtection="1">
      <alignment horizontal="center" vertical="center"/>
      <protection locked="0"/>
    </xf>
    <xf numFmtId="26" fontId="18" fillId="2" borderId="100" xfId="0" applyNumberFormat="1" applyFont="1" applyFill="1" applyBorder="1" applyAlignment="1">
      <alignment horizontal="center" vertical="center"/>
    </xf>
    <xf numFmtId="26" fontId="18" fillId="2" borderId="101" xfId="0" applyNumberFormat="1" applyFont="1" applyFill="1" applyBorder="1" applyAlignment="1">
      <alignment horizontal="center" vertical="center"/>
    </xf>
    <xf numFmtId="0" fontId="27" fillId="8" borderId="52" xfId="0" applyFont="1" applyFill="1" applyBorder="1" applyAlignment="1">
      <alignment horizontal="center" vertical="center"/>
    </xf>
    <xf numFmtId="0" fontId="27" fillId="8" borderId="53" xfId="0" applyFont="1" applyFill="1" applyBorder="1" applyAlignment="1">
      <alignment horizontal="center" vertical="center"/>
    </xf>
    <xf numFmtId="0" fontId="38" fillId="13" borderId="9" xfId="0" applyFont="1" applyFill="1" applyBorder="1" applyAlignment="1">
      <alignment horizontal="center" vertical="center"/>
    </xf>
    <xf numFmtId="0" fontId="38" fillId="13" borderId="34" xfId="0" applyFont="1" applyFill="1" applyBorder="1" applyAlignment="1">
      <alignment horizontal="center" vertical="center"/>
    </xf>
    <xf numFmtId="0" fontId="38" fillId="13" borderId="25" xfId="0" applyFont="1" applyFill="1" applyBorder="1" applyAlignment="1">
      <alignment horizontal="center" vertical="center"/>
    </xf>
    <xf numFmtId="26" fontId="31" fillId="0" borderId="8" xfId="0" applyNumberFormat="1" applyFont="1" applyBorder="1" applyAlignment="1">
      <alignment horizontal="center" vertical="center"/>
    </xf>
    <xf numFmtId="26" fontId="31" fillId="0" borderId="16" xfId="0" applyNumberFormat="1" applyFont="1" applyBorder="1" applyAlignment="1">
      <alignment horizontal="center" vertical="center"/>
    </xf>
    <xf numFmtId="26" fontId="31" fillId="0" borderId="17" xfId="0" applyNumberFormat="1" applyFont="1" applyBorder="1" applyAlignment="1">
      <alignment horizontal="center" vertical="center"/>
    </xf>
    <xf numFmtId="26" fontId="41" fillId="0" borderId="71" xfId="0" applyNumberFormat="1" applyFont="1" applyBorder="1" applyAlignment="1">
      <alignment horizontal="center" vertical="center"/>
    </xf>
    <xf numFmtId="26" fontId="41" fillId="0" borderId="72" xfId="0" applyNumberFormat="1" applyFont="1" applyBorder="1" applyAlignment="1">
      <alignment horizontal="center" vertical="center"/>
    </xf>
    <xf numFmtId="26" fontId="41" fillId="0" borderId="75" xfId="0" applyNumberFormat="1" applyFont="1" applyBorder="1" applyAlignment="1">
      <alignment horizontal="center" vertical="center"/>
    </xf>
    <xf numFmtId="0" fontId="32" fillId="17" borderId="62" xfId="0" applyFont="1" applyFill="1" applyBorder="1" applyAlignment="1" applyProtection="1">
      <alignment horizontal="center" vertical="center"/>
      <protection locked="0"/>
    </xf>
    <xf numFmtId="0" fontId="32" fillId="17" borderId="63" xfId="0" applyFont="1" applyFill="1" applyBorder="1" applyAlignment="1" applyProtection="1">
      <alignment horizontal="center" vertical="center"/>
      <protection locked="0"/>
    </xf>
    <xf numFmtId="0" fontId="32" fillId="17" borderId="64" xfId="0" applyFont="1" applyFill="1" applyBorder="1" applyAlignment="1" applyProtection="1">
      <alignment horizontal="center" vertical="center"/>
      <protection locked="0"/>
    </xf>
    <xf numFmtId="0" fontId="32" fillId="17" borderId="62" xfId="0" applyFont="1" applyFill="1" applyBorder="1" applyAlignment="1">
      <alignment horizontal="center" vertical="center"/>
    </xf>
    <xf numFmtId="0" fontId="32" fillId="17" borderId="64" xfId="0" applyFont="1" applyFill="1" applyBorder="1" applyAlignment="1">
      <alignment horizontal="center" vertical="center"/>
    </xf>
    <xf numFmtId="0" fontId="77" fillId="13" borderId="9" xfId="0" applyFont="1" applyFill="1" applyBorder="1" applyAlignment="1">
      <alignment horizontal="center" vertical="center"/>
    </xf>
    <xf numFmtId="0" fontId="77" fillId="13" borderId="34" xfId="0" applyFont="1" applyFill="1" applyBorder="1" applyAlignment="1">
      <alignment horizontal="center" vertical="center"/>
    </xf>
    <xf numFmtId="0" fontId="77" fillId="13" borderId="25" xfId="0" applyFont="1" applyFill="1" applyBorder="1" applyAlignment="1">
      <alignment horizontal="center" vertical="center"/>
    </xf>
    <xf numFmtId="178" fontId="0" fillId="4" borderId="9" xfId="0" applyNumberFormat="1" applyFill="1" applyBorder="1" applyAlignment="1">
      <alignment horizontal="center" vertical="center"/>
    </xf>
    <xf numFmtId="178" fontId="0" fillId="4" borderId="34" xfId="0" applyNumberFormat="1" applyFill="1" applyBorder="1" applyAlignment="1">
      <alignment horizontal="center" vertical="center"/>
    </xf>
    <xf numFmtId="178" fontId="0" fillId="4" borderId="25" xfId="0" applyNumberFormat="1" applyFill="1" applyBorder="1" applyAlignment="1">
      <alignment horizontal="center" vertical="center"/>
    </xf>
    <xf numFmtId="178" fontId="0" fillId="5" borderId="125" xfId="0" applyNumberFormat="1" applyFill="1" applyBorder="1" applyAlignment="1">
      <alignment horizontal="center" vertical="center"/>
    </xf>
    <xf numFmtId="178" fontId="0" fillId="5" borderId="34" xfId="0" applyNumberFormat="1" applyFill="1" applyBorder="1" applyAlignment="1">
      <alignment horizontal="center" vertical="center"/>
    </xf>
    <xf numFmtId="178" fontId="0" fillId="5" borderId="25" xfId="0" applyNumberFormat="1" applyFill="1" applyBorder="1" applyAlignment="1">
      <alignment horizontal="center" vertical="center"/>
    </xf>
    <xf numFmtId="178" fontId="0" fillId="11" borderId="9" xfId="0" applyNumberFormat="1" applyFill="1" applyBorder="1" applyAlignment="1">
      <alignment horizontal="center" vertical="center"/>
    </xf>
    <xf numFmtId="178" fontId="0" fillId="11" borderId="34" xfId="0" applyNumberFormat="1" applyFill="1" applyBorder="1" applyAlignment="1">
      <alignment horizontal="center" vertical="center"/>
    </xf>
    <xf numFmtId="178" fontId="0" fillId="11" borderId="25" xfId="0" applyNumberFormat="1" applyFill="1" applyBorder="1" applyAlignment="1">
      <alignment horizontal="center" vertical="center"/>
    </xf>
    <xf numFmtId="178" fontId="0" fillId="3" borderId="9" xfId="0" applyNumberFormat="1" applyFill="1" applyBorder="1" applyAlignment="1">
      <alignment horizontal="center" vertical="center"/>
    </xf>
    <xf numFmtId="178" fontId="0" fillId="3" borderId="34" xfId="0" applyNumberFormat="1" applyFill="1" applyBorder="1" applyAlignment="1">
      <alignment horizontal="center" vertical="center"/>
    </xf>
    <xf numFmtId="178" fontId="0" fillId="3" borderId="25" xfId="0" applyNumberFormat="1" applyFill="1" applyBorder="1" applyAlignment="1">
      <alignment horizontal="center" vertical="center"/>
    </xf>
    <xf numFmtId="178" fontId="0" fillId="10" borderId="9" xfId="0" applyNumberFormat="1" applyFill="1" applyBorder="1" applyAlignment="1">
      <alignment horizontal="center" vertical="center"/>
    </xf>
    <xf numFmtId="178" fontId="0" fillId="10" borderId="34" xfId="0" applyNumberFormat="1" applyFill="1" applyBorder="1" applyAlignment="1">
      <alignment horizontal="center" vertical="center"/>
    </xf>
  </cellXfs>
  <cellStyles count="2">
    <cellStyle name="ハイパーリンク" xfId="1" builtinId="8"/>
    <cellStyle name="標準" xfId="0" builtinId="0"/>
  </cellStyles>
  <dxfs count="571">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font>
        <color rgb="FFFF5050"/>
      </font>
    </dxf>
    <dxf>
      <numFmt numFmtId="178" formatCode="#"/>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rgb="FFFF5050"/>
      </font>
    </dxf>
    <dxf>
      <numFmt numFmtId="178" formatCode="#"/>
    </dxf>
    <dxf>
      <numFmt numFmtId="185" formatCode=";;;"/>
    </dxf>
    <dxf>
      <numFmt numFmtId="185" formatCode=";;;"/>
    </dxf>
    <dxf>
      <numFmt numFmtId="185" formatCode=";;;"/>
    </dxf>
    <dxf>
      <numFmt numFmtId="185" formatCode=";;;"/>
    </dxf>
    <dxf>
      <numFmt numFmtId="185" formatCode=";;;"/>
    </dxf>
    <dxf>
      <numFmt numFmtId="185" formatCode=";;;"/>
    </dxf>
    <dxf>
      <numFmt numFmtId="178" formatCode="#"/>
    </dxf>
    <dxf>
      <numFmt numFmtId="178" formatCode="#"/>
    </dxf>
    <dxf>
      <numFmt numFmtId="178" formatCode="#"/>
    </dxf>
    <dxf>
      <numFmt numFmtId="178" formatCode="#"/>
    </dxf>
    <dxf>
      <font>
        <color rgb="FFFF5050"/>
      </font>
    </dxf>
    <dxf>
      <font>
        <color rgb="FFFF5050"/>
      </font>
    </dxf>
    <dxf>
      <font>
        <color rgb="FFFF5050"/>
      </font>
    </dxf>
    <dxf>
      <font>
        <color rgb="FFFF5050"/>
      </font>
    </dxf>
    <dxf>
      <font>
        <color rgb="FFFF5050"/>
      </font>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numFmt numFmtId="178" formatCode="#"/>
    </dxf>
    <dxf>
      <font>
        <color rgb="FFFF5050"/>
      </font>
    </dxf>
    <dxf>
      <numFmt numFmtId="178" formatCode="#"/>
    </dxf>
    <dxf>
      <numFmt numFmtId="178" formatCode="#"/>
    </dxf>
    <dxf>
      <font>
        <color auto="1"/>
      </font>
      <fill>
        <patternFill>
          <bgColor theme="4" tint="0.59996337778862885"/>
        </patternFill>
      </fill>
    </dxf>
    <dxf>
      <numFmt numFmtId="185" formatCode=";;;"/>
    </dxf>
    <dxf>
      <font>
        <color auto="1"/>
      </font>
      <fill>
        <patternFill>
          <bgColor theme="4" tint="0.59996337778862885"/>
        </patternFill>
      </fill>
    </dxf>
    <dxf>
      <numFmt numFmtId="178" formatCode="#"/>
    </dxf>
    <dxf>
      <numFmt numFmtId="185" formatCode=";;;"/>
    </dxf>
    <dxf>
      <numFmt numFmtId="178" formatCode="#"/>
    </dxf>
    <dxf>
      <font>
        <color auto="1"/>
      </font>
      <fill>
        <patternFill>
          <bgColor theme="4" tint="0.59996337778862885"/>
        </patternFill>
      </fill>
    </dxf>
    <dxf>
      <numFmt numFmtId="185" formatCode=";;;"/>
    </dxf>
    <dxf>
      <numFmt numFmtId="178" formatCode="#"/>
    </dxf>
    <dxf>
      <font>
        <color auto="1"/>
      </font>
      <fill>
        <patternFill>
          <bgColor theme="4" tint="0.59996337778862885"/>
        </patternFill>
      </fill>
    </dxf>
    <dxf>
      <numFmt numFmtId="185" formatCode=";;;"/>
    </dxf>
    <dxf>
      <font>
        <color auto="1"/>
      </font>
      <fill>
        <patternFill>
          <bgColor theme="4" tint="0.59996337778862885"/>
        </patternFill>
      </fill>
    </dxf>
    <dxf>
      <numFmt numFmtId="178" formatCode="#"/>
    </dxf>
    <dxf>
      <numFmt numFmtId="185" formatCode=";;;"/>
    </dxf>
    <dxf>
      <font>
        <color auto="1"/>
      </font>
      <fill>
        <patternFill>
          <bgColor theme="4" tint="0.59996337778862885"/>
        </patternFill>
      </fill>
    </dxf>
    <dxf>
      <numFmt numFmtId="178" formatCode="#"/>
    </dxf>
    <dxf>
      <numFmt numFmtId="185" formatCode=";;;"/>
    </dxf>
    <dxf>
      <numFmt numFmtId="178" formatCode="#"/>
    </dxf>
    <dxf>
      <numFmt numFmtId="178" formatCode="#"/>
    </dxf>
    <dxf>
      <numFmt numFmtId="178" formatCode="#"/>
    </dxf>
    <dxf>
      <numFmt numFmtId="178" formatCode="#"/>
    </dxf>
    <dxf>
      <font>
        <color rgb="FFFF5050"/>
      </font>
    </dxf>
    <dxf>
      <font>
        <color theme="4"/>
      </font>
    </dxf>
    <dxf>
      <font>
        <color rgb="FFFF5050"/>
      </font>
    </dxf>
    <dxf>
      <font>
        <color theme="4"/>
      </font>
    </dxf>
    <dxf>
      <font>
        <color rgb="FFFF5050"/>
      </font>
    </dxf>
    <dxf>
      <font>
        <color rgb="FFFF5050"/>
      </font>
    </dxf>
    <dxf>
      <font>
        <color theme="4"/>
      </font>
    </dxf>
    <dxf>
      <font>
        <color rgb="FFFF5050"/>
      </font>
    </dxf>
    <dxf>
      <font>
        <color rgb="FFFF5050"/>
      </font>
    </dxf>
    <dxf>
      <font>
        <color theme="4"/>
      </font>
    </dxf>
    <dxf>
      <font>
        <color rgb="FFFF5050"/>
      </font>
    </dxf>
    <dxf>
      <font>
        <color rgb="FFFF5050"/>
      </font>
    </dxf>
    <dxf>
      <font>
        <color rgb="FFFF5050"/>
      </font>
    </dxf>
    <dxf>
      <numFmt numFmtId="178" formatCode="#"/>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font>
        <color auto="1"/>
      </font>
      <fill>
        <patternFill>
          <bgColor theme="4" tint="0.59996337778862885"/>
        </patternFill>
      </fill>
    </dxf>
    <dxf>
      <numFmt numFmtId="178" formatCode="#"/>
    </dxf>
    <dxf>
      <numFmt numFmtId="178" formatCode="#"/>
    </dxf>
    <dxf>
      <font>
        <color auto="1"/>
      </font>
      <fill>
        <patternFill>
          <bgColor theme="4" tint="0.59996337778862885"/>
        </patternFill>
      </fill>
    </dxf>
    <dxf>
      <numFmt numFmtId="178" formatCode="#"/>
    </dxf>
    <dxf>
      <font>
        <color rgb="FFFF5050"/>
      </font>
    </dxf>
    <dxf>
      <fill>
        <patternFill patternType="solid">
          <fgColor theme="2" tint="0.59996337778862885"/>
          <bgColor theme="0" tint="-4.9989318521683403E-2"/>
        </patternFill>
      </fill>
    </dxf>
    <dxf>
      <fill>
        <patternFill patternType="solid">
          <fgColor theme="2" tint="0.79995117038483843"/>
          <bgColor theme="2"/>
        </patternFill>
      </fill>
    </dxf>
    <dxf>
      <border>
        <top style="thin">
          <color theme="6" tint="-0.499984740745262"/>
        </top>
      </border>
    </dxf>
    <dxf>
      <font>
        <color theme="2" tint="0.79995117038483843"/>
      </font>
      <fill>
        <patternFill>
          <bgColor theme="6" tint="-0.499984740745262"/>
        </patternFill>
      </fill>
      <border>
        <top style="thick">
          <color theme="0"/>
        </top>
      </border>
    </dxf>
    <dxf>
      <font>
        <b val="0"/>
        <i val="0"/>
        <color auto="1"/>
      </font>
      <fill>
        <patternFill patternType="none">
          <bgColor auto="1"/>
        </patternFill>
      </fill>
      <border diagonalUp="0" diagonalDown="0">
        <left/>
        <right/>
        <top/>
        <bottom style="thin">
          <color theme="6" tint="-0.499984740745262"/>
        </bottom>
        <vertical/>
        <horizontal/>
      </border>
    </dxf>
  </dxfs>
  <tableStyles count="2" defaultTableStyle="TableStyleMedium2" defaultPivotStyle="PivotStyleLight16">
    <tableStyle name="Invisible" pivot="0" table="0" count="0" xr9:uid="{6A5866D7-AA6E-4594-BAC9-8C15DD8FB498}"/>
    <tableStyle name="アドレス帳" pivot="0" count="5" xr9:uid="{5D04849B-AA0E-4F12-B059-EB853CA20224}">
      <tableStyleElement type="wholeTable" dxfId="570"/>
      <tableStyleElement type="headerRow" dxfId="569"/>
      <tableStyleElement type="totalRow" dxfId="568"/>
      <tableStyleElement type="firstRowStripe" dxfId="567"/>
      <tableStyleElement type="secondRowStripe" dxfId="566"/>
    </tableStyle>
  </tableStyles>
  <colors>
    <mruColors>
      <color rgb="FFB3C1D7"/>
      <color rgb="FFF0D1F0"/>
      <color rgb="FFF5FBFD"/>
      <color rgb="FFE6F5FA"/>
      <color rgb="FFD6E0FE"/>
      <color rgb="FFFEE39A"/>
      <color rgb="FFFEDECA"/>
      <color rgb="FFFED5BE"/>
      <color rgb="FFFED154"/>
      <color rgb="FFFEDA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674356778970163"/>
          <c:y val="0.23526042573451819"/>
          <c:w val="0.80387193420088621"/>
          <c:h val="0.31996224220653324"/>
        </c:manualLayout>
      </c:layout>
      <c:barChart>
        <c:barDir val="col"/>
        <c:grouping val="stacked"/>
        <c:varyColors val="0"/>
        <c:ser>
          <c:idx val="9"/>
          <c:order val="0"/>
          <c:tx>
            <c:strRef>
              <c:f>Sample!$F$24</c:f>
              <c:strCache>
                <c:ptCount val="1"/>
                <c:pt idx="0">
                  <c:v>Grocery</c:v>
                </c:pt>
              </c:strCache>
            </c:strRef>
          </c:tx>
          <c:spPr>
            <a:solidFill>
              <a:schemeClr val="accent6">
                <a:lumMod val="40000"/>
                <a:lumOff val="60000"/>
              </a:schemeClr>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Sample!$G$24:$L$24</c15:sqref>
                  </c15:fullRef>
                </c:ext>
              </c:extLst>
              <c:f>Sample!$G$24:$K$24</c:f>
              <c:numCache>
                <c:formatCode>\$#,##0.00_);[Red]\(\$#,##0.00\)</c:formatCode>
                <c:ptCount val="5"/>
                <c:pt idx="0">
                  <c:v>50</c:v>
                </c:pt>
                <c:pt idx="1">
                  <c:v>30</c:v>
                </c:pt>
                <c:pt idx="2">
                  <c:v>60</c:v>
                </c:pt>
                <c:pt idx="3">
                  <c:v>50</c:v>
                </c:pt>
                <c:pt idx="4">
                  <c:v>50</c:v>
                </c:pt>
              </c:numCache>
            </c:numRef>
          </c:val>
          <c:extLst>
            <c:ext xmlns:c16="http://schemas.microsoft.com/office/drawing/2014/chart" uri="{C3380CC4-5D6E-409C-BE32-E72D297353CC}">
              <c16:uniqueId val="{00000000-6F4B-4EBE-83B2-0B5E4B4FCF2A}"/>
            </c:ext>
          </c:extLst>
        </c:ser>
        <c:ser>
          <c:idx val="8"/>
          <c:order val="1"/>
          <c:tx>
            <c:strRef>
              <c:f>Sample!$F$25</c:f>
              <c:strCache>
                <c:ptCount val="1"/>
                <c:pt idx="0">
                  <c:v>Dining out</c:v>
                </c:pt>
              </c:strCache>
            </c:strRef>
          </c:tx>
          <c:spPr>
            <a:solidFill>
              <a:schemeClr val="bg2">
                <a:lumMod val="90000"/>
              </a:schemeClr>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Sample!$G$25:$L$25</c15:sqref>
                  </c15:fullRef>
                </c:ext>
              </c:extLst>
              <c:f>Sample!$G$25:$K$25</c:f>
              <c:numCache>
                <c:formatCode>\$#,##0.00_);[Red]\(\$#,##0.00\)</c:formatCode>
                <c:ptCount val="5"/>
                <c:pt idx="0">
                  <c:v>50</c:v>
                </c:pt>
                <c:pt idx="1">
                  <c:v>50</c:v>
                </c:pt>
                <c:pt idx="2">
                  <c:v>0</c:v>
                </c:pt>
                <c:pt idx="3">
                  <c:v>0</c:v>
                </c:pt>
                <c:pt idx="4">
                  <c:v>0</c:v>
                </c:pt>
              </c:numCache>
            </c:numRef>
          </c:val>
          <c:extLst>
            <c:ext xmlns:c16="http://schemas.microsoft.com/office/drawing/2014/chart" uri="{C3380CC4-5D6E-409C-BE32-E72D297353CC}">
              <c16:uniqueId val="{00000001-6F4B-4EBE-83B2-0B5E4B4FCF2A}"/>
            </c:ext>
          </c:extLst>
        </c:ser>
        <c:ser>
          <c:idx val="7"/>
          <c:order val="2"/>
          <c:tx>
            <c:strRef>
              <c:f>Sample!$F$26</c:f>
              <c:strCache>
                <c:ptCount val="1"/>
                <c:pt idx="0">
                  <c:v>Leisure</c:v>
                </c:pt>
              </c:strCache>
            </c:strRef>
          </c:tx>
          <c:spPr>
            <a:solidFill>
              <a:srgbClr val="FEE39A"/>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Sample!$G$26:$L$26</c15:sqref>
                  </c15:fullRef>
                </c:ext>
              </c:extLst>
              <c:f>Sample!$G$26:$K$26</c:f>
              <c:numCache>
                <c:formatCode>\$#,##0.00_);[Red]\(\$#,##0.00\)</c:formatCode>
                <c:ptCount val="5"/>
                <c:pt idx="0">
                  <c:v>30</c:v>
                </c:pt>
                <c:pt idx="1">
                  <c:v>0</c:v>
                </c:pt>
                <c:pt idx="2">
                  <c:v>50</c:v>
                </c:pt>
                <c:pt idx="3">
                  <c:v>30</c:v>
                </c:pt>
                <c:pt idx="4">
                  <c:v>0</c:v>
                </c:pt>
              </c:numCache>
            </c:numRef>
          </c:val>
          <c:extLst>
            <c:ext xmlns:c16="http://schemas.microsoft.com/office/drawing/2014/chart" uri="{C3380CC4-5D6E-409C-BE32-E72D297353CC}">
              <c16:uniqueId val="{00000002-6F4B-4EBE-83B2-0B5E4B4FCF2A}"/>
            </c:ext>
          </c:extLst>
        </c:ser>
        <c:ser>
          <c:idx val="6"/>
          <c:order val="3"/>
          <c:tx>
            <c:strRef>
              <c:f>Sample!$F$27</c:f>
              <c:strCache>
                <c:ptCount val="1"/>
                <c:pt idx="0">
                  <c:v>Clothing</c:v>
                </c:pt>
              </c:strCache>
            </c:strRef>
          </c:tx>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Sample!$G$27:$L$27</c15:sqref>
                  </c15:fullRef>
                </c:ext>
              </c:extLst>
              <c:f>Sample!$G$27:$K$27</c:f>
              <c:numCache>
                <c:formatCode>\$#,##0.00_);[Red]\(\$#,##0.00\)</c:formatCode>
                <c:ptCount val="5"/>
                <c:pt idx="0">
                  <c:v>0</c:v>
                </c:pt>
                <c:pt idx="1">
                  <c:v>0</c:v>
                </c:pt>
                <c:pt idx="2">
                  <c:v>0</c:v>
                </c:pt>
                <c:pt idx="3">
                  <c:v>50</c:v>
                </c:pt>
                <c:pt idx="4">
                  <c:v>0</c:v>
                </c:pt>
              </c:numCache>
            </c:numRef>
          </c:val>
          <c:extLst>
            <c:ext xmlns:c16="http://schemas.microsoft.com/office/drawing/2014/chart" uri="{C3380CC4-5D6E-409C-BE32-E72D297353CC}">
              <c16:uniqueId val="{00000003-6F4B-4EBE-83B2-0B5E4B4FCF2A}"/>
            </c:ext>
          </c:extLst>
        </c:ser>
        <c:ser>
          <c:idx val="4"/>
          <c:order val="4"/>
          <c:tx>
            <c:strRef>
              <c:f>Sample!$F$28</c:f>
              <c:strCache>
                <c:ptCount val="1"/>
                <c:pt idx="0">
                  <c:v>Beauty&amp;Helth</c:v>
                </c:pt>
              </c:strCache>
            </c:strRef>
          </c:tx>
          <c:spPr>
            <a:solidFill>
              <a:schemeClr val="accent5"/>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Sample!$G$28:$L$28</c15:sqref>
                  </c15:fullRef>
                </c:ext>
              </c:extLst>
              <c:f>Sample!$G$28:$K$28</c:f>
              <c:numCache>
                <c:formatCode>\$#,##0.00_);[Red]\(\$#,##0.00\)</c:formatCode>
                <c:ptCount val="5"/>
                <c:pt idx="0">
                  <c:v>30</c:v>
                </c:pt>
                <c:pt idx="1">
                  <c:v>100</c:v>
                </c:pt>
                <c:pt idx="2">
                  <c:v>0</c:v>
                </c:pt>
                <c:pt idx="3">
                  <c:v>0</c:v>
                </c:pt>
                <c:pt idx="4">
                  <c:v>0</c:v>
                </c:pt>
              </c:numCache>
            </c:numRef>
          </c:val>
          <c:extLst>
            <c:ext xmlns:c16="http://schemas.microsoft.com/office/drawing/2014/chart" uri="{C3380CC4-5D6E-409C-BE32-E72D297353CC}">
              <c16:uniqueId val="{00000004-6F4B-4EBE-83B2-0B5E4B4FCF2A}"/>
            </c:ext>
          </c:extLst>
        </c:ser>
        <c:ser>
          <c:idx val="5"/>
          <c:order val="5"/>
          <c:tx>
            <c:strRef>
              <c:f>Sample!$F$29</c:f>
              <c:strCache>
                <c:ptCount val="1"/>
              </c:strCache>
            </c:strRef>
          </c:tx>
          <c:spPr>
            <a:solidFill>
              <a:schemeClr val="accent6"/>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Sample!$G$29:$L$29</c15:sqref>
                  </c15:fullRef>
                </c:ext>
              </c:extLst>
              <c:f>Sample!$G$29:$K$29</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5-6F4B-4EBE-83B2-0B5E4B4FCF2A}"/>
            </c:ext>
          </c:extLst>
        </c:ser>
        <c:ser>
          <c:idx val="0"/>
          <c:order val="6"/>
          <c:tx>
            <c:strRef>
              <c:f>Sample!$F$30</c:f>
              <c:strCache>
                <c:ptCount val="1"/>
              </c:strCache>
            </c:strRef>
          </c:tx>
          <c:spPr>
            <a:solidFill>
              <a:schemeClr val="accent1"/>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Sample!$G$30:$L$30</c15:sqref>
                  </c15:fullRef>
                </c:ext>
              </c:extLst>
              <c:f>Sample!$G$30:$K$30</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6-6F4B-4EBE-83B2-0B5E4B4FCF2A}"/>
            </c:ext>
          </c:extLst>
        </c:ser>
        <c:ser>
          <c:idx val="1"/>
          <c:order val="7"/>
          <c:tx>
            <c:strRef>
              <c:f>Sample!$F$31</c:f>
              <c:strCache>
                <c:ptCount val="1"/>
              </c:strCache>
            </c:strRef>
          </c:tx>
          <c:spPr>
            <a:solidFill>
              <a:schemeClr val="accent2"/>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Sample!$G$31:$L$31</c15:sqref>
                  </c15:fullRef>
                </c:ext>
              </c:extLst>
              <c:f>Sample!$G$31:$K$31</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7-6F4B-4EBE-83B2-0B5E4B4FCF2A}"/>
            </c:ext>
          </c:extLst>
        </c:ser>
        <c:ser>
          <c:idx val="2"/>
          <c:order val="8"/>
          <c:tx>
            <c:strRef>
              <c:f>Sample!$F$32</c:f>
              <c:strCache>
                <c:ptCount val="1"/>
              </c:strCache>
            </c:strRef>
          </c:tx>
          <c:spPr>
            <a:solidFill>
              <a:schemeClr val="accent3"/>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Sample!$G$32:$L$32</c15:sqref>
                  </c15:fullRef>
                </c:ext>
              </c:extLst>
              <c:f>Sample!$G$32:$K$32</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8-6F4B-4EBE-83B2-0B5E4B4FCF2A}"/>
            </c:ext>
          </c:extLst>
        </c:ser>
        <c:ser>
          <c:idx val="3"/>
          <c:order val="9"/>
          <c:tx>
            <c:strRef>
              <c:f>Sample!$F$33</c:f>
              <c:strCache>
                <c:ptCount val="1"/>
              </c:strCache>
            </c:strRef>
          </c:tx>
          <c:spPr>
            <a:solidFill>
              <a:schemeClr val="accent4"/>
            </a:solidFill>
            <a:ln>
              <a:noFill/>
            </a:ln>
            <a:effectLst/>
          </c:spPr>
          <c:invertIfNegative val="0"/>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Sample!$G$33:$L$33</c15:sqref>
                  </c15:fullRef>
                </c:ext>
              </c:extLst>
              <c:f>Sample!$G$33:$K$33</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9-6F4B-4EBE-83B2-0B5E4B4FCF2A}"/>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Sample!$F$34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c:ext xmlns:c15="http://schemas.microsoft.com/office/drawing/2012/chart" uri="{02D57815-91ED-43cb-92C2-25804820EDAC}">
                  <c15:fullRef>
                    <c15:sqref>Sample!$G$23:$L$23</c15:sqref>
                  </c15:fullRef>
                </c:ext>
              </c:extLst>
              <c:f>Sample!$G$23:$K$23</c:f>
              <c:strCache>
                <c:ptCount val="5"/>
                <c:pt idx="0">
                  <c:v>1-5th</c:v>
                </c:pt>
                <c:pt idx="1">
                  <c:v>6-12th</c:v>
                </c:pt>
                <c:pt idx="2">
                  <c:v>13-19th</c:v>
                </c:pt>
                <c:pt idx="3">
                  <c:v>20-26th</c:v>
                </c:pt>
                <c:pt idx="4">
                  <c:v>27-31th</c:v>
                </c:pt>
              </c:strCache>
            </c:strRef>
          </c:cat>
          <c:val>
            <c:numRef>
              <c:extLst>
                <c:ext xmlns:c15="http://schemas.microsoft.com/office/drawing/2012/chart" uri="{02D57815-91ED-43cb-92C2-25804820EDAC}">
                  <c15:fullRef>
                    <c15:sqref>Sample!$G$34:$L$34</c15:sqref>
                  </c15:fullRef>
                </c:ext>
              </c:extLst>
              <c:f>Sample!$G$34:$K$34</c:f>
              <c:numCache>
                <c:formatCode>\$#,##0.00_);[Red]\(\$#,##0.00\)</c:formatCode>
                <c:ptCount val="5"/>
                <c:pt idx="0">
                  <c:v>160</c:v>
                </c:pt>
                <c:pt idx="1">
                  <c:v>180</c:v>
                </c:pt>
                <c:pt idx="2">
                  <c:v>110</c:v>
                </c:pt>
                <c:pt idx="3">
                  <c:v>130</c:v>
                </c:pt>
                <c:pt idx="4">
                  <c:v>50</c:v>
                </c:pt>
              </c:numCache>
            </c:numRef>
          </c:val>
          <c:smooth val="0"/>
          <c:extLst>
            <c:ext xmlns:c16="http://schemas.microsoft.com/office/drawing/2014/chart" uri="{C3380CC4-5D6E-409C-BE32-E72D297353CC}">
              <c16:uniqueId val="{0000000A-6F4B-4EBE-83B2-0B5E4B4FCF2A}"/>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FD01-4931-8E05-29A629B32AC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FD01-4931-8E05-29A629B32ACC}"/>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FD01-4931-8E05-29A629B32ACC}"/>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FD01-4931-8E05-29A629B32ACC}"/>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FD01-4931-8E05-29A629B32ACC}"/>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FD01-4931-8E05-29A629B32ACC}"/>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FD01-4931-8E05-29A629B32ACC}"/>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FD01-4931-8E05-29A629B32ACC}"/>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'1'!$B$38:$B$43</c:f>
              <c:strCache>
                <c:ptCount val="6"/>
                <c:pt idx="0">
                  <c:v>Tax</c:v>
                </c:pt>
                <c:pt idx="1">
                  <c:v>Savings</c:v>
                </c:pt>
                <c:pt idx="2">
                  <c:v>Self investment</c:v>
                </c:pt>
                <c:pt idx="3">
                  <c:v>Fixed expenses</c:v>
                </c:pt>
                <c:pt idx="4">
                  <c:v>Special expenses</c:v>
                </c:pt>
                <c:pt idx="5">
                  <c:v>Variable expenses</c:v>
                </c:pt>
              </c:strCache>
            </c:strRef>
          </c:cat>
          <c:val>
            <c:numRef>
              <c:f>'1'!$C$38:$C$43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FD01-4931-8E05-29A629B32ACC}"/>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35"/>
          <c:order val="1"/>
          <c:tx>
            <c:strRef>
              <c:f>Annual!$E$3</c:f>
              <c:strCache>
                <c:ptCount val="1"/>
                <c:pt idx="0">
                  <c:v>February</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16-3597-4099-9A00-AE80F7165AA1}"/>
              </c:ext>
            </c:extLst>
          </c:dPt>
          <c:dPt>
            <c:idx val="1"/>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8-3597-4099-9A00-AE80F7165AA1}"/>
              </c:ext>
            </c:extLst>
          </c:dPt>
          <c:dPt>
            <c:idx val="2"/>
            <c:bubble3D val="0"/>
            <c:spPr>
              <a:solidFill>
                <a:schemeClr val="accent2">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1A-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3597-4099-9A00-AE80F7165AA1}"/>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0-3597-4099-9A00-AE80F7165AA1}"/>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22-3597-4099-9A00-AE80F7165AA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1AA-42EE-9907-51EBF65C381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1AA-42EE-9907-51EBF65C381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C1AA-42EE-9907-51EBF65C381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Annual!$E$38:$E$48</c15:sqref>
                  </c15:fullRef>
                </c:ext>
              </c:extLst>
              <c:f>Annual!$E$38:$E$47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3597-4099-9A00-AE80F7165AA1}"/>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3597-4099-9A00-AE80F7165AA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597-4099-9A00-AE80F7165AA1}"/>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3597-4099-9A00-AE80F7165AA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597-4099-9A00-AE80F7165AA1}"/>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3597-4099-9A00-AE80F7165AA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597-4099-9A00-AE80F7165AA1}"/>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3597-4099-9A00-AE80F7165AA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C1AA-42EE-9907-51EBF65C381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C1AA-42EE-9907-51EBF65C381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C1AA-42EE-9907-51EBF65C3813}"/>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3597-4099-9A00-AE80F7165AA1}"/>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3597-4099-9A00-AE80F7165AA1}"/>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3597-4099-9A00-AE80F7165AA1}"/>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3597-4099-9A00-AE80F7165AA1}"/>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3597-4099-9A00-AE80F7165AA1}"/>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3597-4099-9A00-AE80F7165AA1}"/>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3597-4099-9A00-AE80F7165AA1}"/>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3597-4099-9A00-AE80F7165AA1}"/>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3597-4099-9A00-AE80F7165AA1}"/>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3597-4099-9A00-AE80F7165AA1}"/>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3597-4099-9A00-AE80F7165AA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3597-4099-9A00-AE80F7165AA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3597-4099-9A00-AE80F7165AA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3597-4099-9A00-AE80F7165AA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3597-4099-9A00-AE80F7165AA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3597-4099-9A00-AE80F7165AA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3597-4099-9A00-AE80F7165AA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C1AA-42EE-9907-51EBF65C381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C1AA-42EE-9907-51EBF65C381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C1AA-42EE-9907-51EBF65C381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3597-4099-9A00-AE80F7165AA1}"/>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48"/>
          <c:order val="1"/>
          <c:tx>
            <c:strRef>
              <c:f>Annual!$E$3</c:f>
              <c:strCache>
                <c:ptCount val="1"/>
                <c:pt idx="0">
                  <c:v>February</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16-A83F-4D0D-A9B6-734EC3995C46}"/>
              </c:ext>
            </c:extLst>
          </c:dPt>
          <c:dPt>
            <c:idx val="1"/>
            <c:bubble3D val="0"/>
            <c:spPr>
              <a:solidFill>
                <a:schemeClr val="accent4">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18-A83F-4D0D-A9B6-734EC3995C46}"/>
              </c:ext>
            </c:extLst>
          </c:dPt>
          <c:dPt>
            <c:idx val="2"/>
            <c:bubble3D val="0"/>
            <c:spPr>
              <a:solidFill>
                <a:schemeClr val="accent2">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1A-A83F-4D0D-A9B6-734EC3995C46}"/>
              </c:ext>
            </c:extLst>
          </c:dPt>
          <c:dPt>
            <c:idx val="3"/>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C-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A83F-4D0D-A9B6-734EC3995C46}"/>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0-A83F-4D0D-A9B6-734EC3995C46}"/>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A83F-4D0D-A9B6-734EC3995C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362-401B-AE33-2F80B99E8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362-401B-AE33-2F80B99E836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D362-401B-AE33-2F80B99E8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Annual!$E$51:$E$61</c15:sqref>
                  </c15:fullRef>
                </c:ext>
              </c:extLst>
              <c:f>Annual!$E$51:$E$60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A83F-4D0D-A9B6-734EC3995C46}"/>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A83F-4D0D-A9B6-734EC3995C46}"/>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A83F-4D0D-A9B6-734EC3995C46}"/>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A83F-4D0D-A9B6-734EC3995C46}"/>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A83F-4D0D-A9B6-734EC3995C46}"/>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A83F-4D0D-A9B6-734EC3995C4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83F-4D0D-A9B6-734EC3995C46}"/>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A83F-4D0D-A9B6-734EC3995C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D362-401B-AE33-2F80B99E8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D362-401B-AE33-2F80B99E836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D362-401B-AE33-2F80B99E8363}"/>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A83F-4D0D-A9B6-734EC3995C46}"/>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A83F-4D0D-A9B6-734EC3995C46}"/>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A83F-4D0D-A9B6-734EC3995C46}"/>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A83F-4D0D-A9B6-734EC3995C46}"/>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A83F-4D0D-A9B6-734EC3995C46}"/>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A83F-4D0D-A9B6-734EC3995C46}"/>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A83F-4D0D-A9B6-734EC3995C46}"/>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A83F-4D0D-A9B6-734EC3995C46}"/>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A83F-4D0D-A9B6-734EC3995C46}"/>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A83F-4D0D-A9B6-734EC3995C46}"/>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A83F-4D0D-A9B6-734EC3995C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A83F-4D0D-A9B6-734EC3995C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A83F-4D0D-A9B6-734EC3995C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A83F-4D0D-A9B6-734EC3995C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A83F-4D0D-A9B6-734EC3995C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A83F-4D0D-A9B6-734EC3995C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A83F-4D0D-A9B6-734EC3995C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D362-401B-AE33-2F80B99E836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D362-401B-AE33-2F80B99E836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D362-401B-AE33-2F80B99E836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A83F-4D0D-A9B6-734EC3995C46}"/>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27216891588906"/>
          <c:y val="2.7687311462711806E-2"/>
          <c:w val="0.80387193420088621"/>
          <c:h val="0.39793605344786448"/>
        </c:manualLayout>
      </c:layout>
      <c:barChart>
        <c:barDir val="col"/>
        <c:grouping val="stacked"/>
        <c:varyColors val="0"/>
        <c:ser>
          <c:idx val="9"/>
          <c:order val="0"/>
          <c:tx>
            <c:strRef>
              <c:f>'2'!$F$24</c:f>
              <c:strCache>
                <c:ptCount val="1"/>
              </c:strCache>
            </c:strRef>
          </c:tx>
          <c:spPr>
            <a:solidFill>
              <a:schemeClr val="accent6">
                <a:lumMod val="40000"/>
                <a:lumOff val="60000"/>
              </a:schemeClr>
            </a:solidFill>
            <a:ln>
              <a:noFill/>
            </a:ln>
            <a:effectLst/>
          </c:spPr>
          <c:invertIfNegative val="0"/>
          <c:cat>
            <c:strRef>
              <c:f>'2'!$G$23:$L$23</c:f>
              <c:strCache>
                <c:ptCount val="5"/>
                <c:pt idx="0">
                  <c:v>1-7th</c:v>
                </c:pt>
                <c:pt idx="1">
                  <c:v>8-14th</c:v>
                </c:pt>
                <c:pt idx="2">
                  <c:v>15-21th</c:v>
                </c:pt>
                <c:pt idx="3">
                  <c:v>22-28th</c:v>
                </c:pt>
                <c:pt idx="4">
                  <c:v>#N/A</c:v>
                </c:pt>
              </c:strCache>
            </c:strRef>
          </c:cat>
          <c:val>
            <c:numRef>
              <c:f>'2'!$G$24:$L$24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92D-42D7-958C-565506EDC13D}"/>
            </c:ext>
          </c:extLst>
        </c:ser>
        <c:ser>
          <c:idx val="8"/>
          <c:order val="1"/>
          <c:tx>
            <c:strRef>
              <c:f>'2'!$F$25</c:f>
              <c:strCache>
                <c:ptCount val="1"/>
              </c:strCache>
            </c:strRef>
          </c:tx>
          <c:spPr>
            <a:solidFill>
              <a:schemeClr val="bg2">
                <a:lumMod val="90000"/>
              </a:schemeClr>
            </a:solidFill>
            <a:ln>
              <a:noFill/>
            </a:ln>
            <a:effectLst/>
          </c:spPr>
          <c:invertIfNegative val="0"/>
          <c:cat>
            <c:strRef>
              <c:f>'2'!$G$23:$L$23</c:f>
              <c:strCache>
                <c:ptCount val="5"/>
                <c:pt idx="0">
                  <c:v>1-7th</c:v>
                </c:pt>
                <c:pt idx="1">
                  <c:v>8-14th</c:v>
                </c:pt>
                <c:pt idx="2">
                  <c:v>15-21th</c:v>
                </c:pt>
                <c:pt idx="3">
                  <c:v>22-28th</c:v>
                </c:pt>
                <c:pt idx="4">
                  <c:v>#N/A</c:v>
                </c:pt>
              </c:strCache>
            </c:strRef>
          </c:cat>
          <c:val>
            <c:numRef>
              <c:f>'2'!$G$25:$L$25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92D-42D7-958C-565506EDC13D}"/>
            </c:ext>
          </c:extLst>
        </c:ser>
        <c:ser>
          <c:idx val="7"/>
          <c:order val="2"/>
          <c:tx>
            <c:strRef>
              <c:f>'2'!$F$26</c:f>
              <c:strCache>
                <c:ptCount val="1"/>
              </c:strCache>
            </c:strRef>
          </c:tx>
          <c:spPr>
            <a:solidFill>
              <a:srgbClr val="FEE39A"/>
            </a:solidFill>
            <a:ln>
              <a:noFill/>
            </a:ln>
            <a:effectLst/>
          </c:spPr>
          <c:invertIfNegative val="0"/>
          <c:cat>
            <c:strRef>
              <c:f>'2'!$G$23:$L$23</c:f>
              <c:strCache>
                <c:ptCount val="5"/>
                <c:pt idx="0">
                  <c:v>1-7th</c:v>
                </c:pt>
                <c:pt idx="1">
                  <c:v>8-14th</c:v>
                </c:pt>
                <c:pt idx="2">
                  <c:v>15-21th</c:v>
                </c:pt>
                <c:pt idx="3">
                  <c:v>22-28th</c:v>
                </c:pt>
                <c:pt idx="4">
                  <c:v>#N/A</c:v>
                </c:pt>
              </c:strCache>
            </c:strRef>
          </c:cat>
          <c:val>
            <c:numRef>
              <c:f>'2'!$G$26:$L$26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392D-42D7-958C-565506EDC13D}"/>
            </c:ext>
          </c:extLst>
        </c:ser>
        <c:ser>
          <c:idx val="6"/>
          <c:order val="3"/>
          <c:tx>
            <c:strRef>
              <c:f>'2'!$F$27</c:f>
              <c:strCache>
                <c:ptCount val="1"/>
              </c:strCache>
            </c:strRef>
          </c:tx>
          <c:spPr>
            <a:solidFill>
              <a:schemeClr val="accent2">
                <a:lumMod val="60000"/>
                <a:lumOff val="40000"/>
              </a:schemeClr>
            </a:solidFill>
            <a:ln>
              <a:noFill/>
            </a:ln>
            <a:effectLst/>
          </c:spPr>
          <c:invertIfNegative val="0"/>
          <c:cat>
            <c:strRef>
              <c:f>'2'!$G$23:$L$23</c:f>
              <c:strCache>
                <c:ptCount val="5"/>
                <c:pt idx="0">
                  <c:v>1-7th</c:v>
                </c:pt>
                <c:pt idx="1">
                  <c:v>8-14th</c:v>
                </c:pt>
                <c:pt idx="2">
                  <c:v>15-21th</c:v>
                </c:pt>
                <c:pt idx="3">
                  <c:v>22-28th</c:v>
                </c:pt>
                <c:pt idx="4">
                  <c:v>#N/A</c:v>
                </c:pt>
              </c:strCache>
            </c:strRef>
          </c:cat>
          <c:val>
            <c:numRef>
              <c:f>'2'!$G$27:$L$27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392D-42D7-958C-565506EDC13D}"/>
            </c:ext>
          </c:extLst>
        </c:ser>
        <c:ser>
          <c:idx val="4"/>
          <c:order val="4"/>
          <c:tx>
            <c:strRef>
              <c:f>'2'!$F$28</c:f>
              <c:strCache>
                <c:ptCount val="1"/>
              </c:strCache>
            </c:strRef>
          </c:tx>
          <c:spPr>
            <a:solidFill>
              <a:schemeClr val="accent5"/>
            </a:solidFill>
            <a:ln>
              <a:noFill/>
            </a:ln>
            <a:effectLst/>
          </c:spPr>
          <c:invertIfNegative val="0"/>
          <c:cat>
            <c:strRef>
              <c:f>'2'!$G$23:$L$23</c:f>
              <c:strCache>
                <c:ptCount val="5"/>
                <c:pt idx="0">
                  <c:v>1-7th</c:v>
                </c:pt>
                <c:pt idx="1">
                  <c:v>8-14th</c:v>
                </c:pt>
                <c:pt idx="2">
                  <c:v>15-21th</c:v>
                </c:pt>
                <c:pt idx="3">
                  <c:v>22-28th</c:v>
                </c:pt>
                <c:pt idx="4">
                  <c:v>#N/A</c:v>
                </c:pt>
              </c:strCache>
            </c:strRef>
          </c:cat>
          <c:val>
            <c:numRef>
              <c:f>'2'!$G$28:$L$28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392D-42D7-958C-565506EDC13D}"/>
            </c:ext>
          </c:extLst>
        </c:ser>
        <c:ser>
          <c:idx val="5"/>
          <c:order val="5"/>
          <c:tx>
            <c:strRef>
              <c:f>'2'!$F$29</c:f>
              <c:strCache>
                <c:ptCount val="1"/>
              </c:strCache>
            </c:strRef>
          </c:tx>
          <c:spPr>
            <a:solidFill>
              <a:schemeClr val="accent6"/>
            </a:solidFill>
            <a:ln>
              <a:noFill/>
            </a:ln>
            <a:effectLst/>
          </c:spPr>
          <c:invertIfNegative val="0"/>
          <c:cat>
            <c:strRef>
              <c:f>'2'!$G$23:$L$23</c:f>
              <c:strCache>
                <c:ptCount val="5"/>
                <c:pt idx="0">
                  <c:v>1-7th</c:v>
                </c:pt>
                <c:pt idx="1">
                  <c:v>8-14th</c:v>
                </c:pt>
                <c:pt idx="2">
                  <c:v>15-21th</c:v>
                </c:pt>
                <c:pt idx="3">
                  <c:v>22-28th</c:v>
                </c:pt>
                <c:pt idx="4">
                  <c:v>#N/A</c:v>
                </c:pt>
              </c:strCache>
            </c:strRef>
          </c:cat>
          <c:val>
            <c:numRef>
              <c:f>'2'!$G$29:$L$29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392D-42D7-958C-565506EDC13D}"/>
            </c:ext>
          </c:extLst>
        </c:ser>
        <c:ser>
          <c:idx val="0"/>
          <c:order val="6"/>
          <c:tx>
            <c:strRef>
              <c:f>'2'!$F$30</c:f>
              <c:strCache>
                <c:ptCount val="1"/>
              </c:strCache>
            </c:strRef>
          </c:tx>
          <c:spPr>
            <a:solidFill>
              <a:schemeClr val="accent1"/>
            </a:solidFill>
            <a:ln>
              <a:noFill/>
            </a:ln>
            <a:effectLst/>
          </c:spPr>
          <c:invertIfNegative val="0"/>
          <c:cat>
            <c:strRef>
              <c:f>'2'!$G$23:$L$23</c:f>
              <c:strCache>
                <c:ptCount val="5"/>
                <c:pt idx="0">
                  <c:v>1-7th</c:v>
                </c:pt>
                <c:pt idx="1">
                  <c:v>8-14th</c:v>
                </c:pt>
                <c:pt idx="2">
                  <c:v>15-21th</c:v>
                </c:pt>
                <c:pt idx="3">
                  <c:v>22-28th</c:v>
                </c:pt>
                <c:pt idx="4">
                  <c:v>#N/A</c:v>
                </c:pt>
              </c:strCache>
            </c:strRef>
          </c:cat>
          <c:val>
            <c:numRef>
              <c:f>'2'!$G$30:$L$30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392D-42D7-958C-565506EDC13D}"/>
            </c:ext>
          </c:extLst>
        </c:ser>
        <c:ser>
          <c:idx val="1"/>
          <c:order val="7"/>
          <c:tx>
            <c:strRef>
              <c:f>'2'!$F$31</c:f>
              <c:strCache>
                <c:ptCount val="1"/>
              </c:strCache>
            </c:strRef>
          </c:tx>
          <c:spPr>
            <a:solidFill>
              <a:schemeClr val="accent2"/>
            </a:solidFill>
            <a:ln>
              <a:noFill/>
            </a:ln>
            <a:effectLst/>
          </c:spPr>
          <c:invertIfNegative val="0"/>
          <c:cat>
            <c:strRef>
              <c:f>'2'!$G$23:$L$23</c:f>
              <c:strCache>
                <c:ptCount val="5"/>
                <c:pt idx="0">
                  <c:v>1-7th</c:v>
                </c:pt>
                <c:pt idx="1">
                  <c:v>8-14th</c:v>
                </c:pt>
                <c:pt idx="2">
                  <c:v>15-21th</c:v>
                </c:pt>
                <c:pt idx="3">
                  <c:v>22-28th</c:v>
                </c:pt>
                <c:pt idx="4">
                  <c:v>#N/A</c:v>
                </c:pt>
              </c:strCache>
            </c:strRef>
          </c:cat>
          <c:val>
            <c:numRef>
              <c:f>'2'!$G$31:$L$31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392D-42D7-958C-565506EDC13D}"/>
            </c:ext>
          </c:extLst>
        </c:ser>
        <c:ser>
          <c:idx val="2"/>
          <c:order val="8"/>
          <c:tx>
            <c:strRef>
              <c:f>'2'!$F$32</c:f>
              <c:strCache>
                <c:ptCount val="1"/>
              </c:strCache>
            </c:strRef>
          </c:tx>
          <c:spPr>
            <a:solidFill>
              <a:schemeClr val="accent3"/>
            </a:solidFill>
            <a:ln>
              <a:noFill/>
            </a:ln>
            <a:effectLst/>
          </c:spPr>
          <c:invertIfNegative val="0"/>
          <c:cat>
            <c:strRef>
              <c:f>'2'!$G$23:$L$23</c:f>
              <c:strCache>
                <c:ptCount val="5"/>
                <c:pt idx="0">
                  <c:v>1-7th</c:v>
                </c:pt>
                <c:pt idx="1">
                  <c:v>8-14th</c:v>
                </c:pt>
                <c:pt idx="2">
                  <c:v>15-21th</c:v>
                </c:pt>
                <c:pt idx="3">
                  <c:v>22-28th</c:v>
                </c:pt>
                <c:pt idx="4">
                  <c:v>#N/A</c:v>
                </c:pt>
              </c:strCache>
            </c:strRef>
          </c:cat>
          <c:val>
            <c:numRef>
              <c:f>'2'!$G$32:$L$32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392D-42D7-958C-565506EDC13D}"/>
            </c:ext>
          </c:extLst>
        </c:ser>
        <c:ser>
          <c:idx val="3"/>
          <c:order val="9"/>
          <c:tx>
            <c:strRef>
              <c:f>'2'!$F$33</c:f>
              <c:strCache>
                <c:ptCount val="1"/>
              </c:strCache>
            </c:strRef>
          </c:tx>
          <c:spPr>
            <a:solidFill>
              <a:schemeClr val="accent4"/>
            </a:solidFill>
            <a:ln>
              <a:noFill/>
            </a:ln>
            <a:effectLst/>
          </c:spPr>
          <c:invertIfNegative val="0"/>
          <c:cat>
            <c:strRef>
              <c:f>'2'!$G$23:$L$23</c:f>
              <c:strCache>
                <c:ptCount val="5"/>
                <c:pt idx="0">
                  <c:v>1-7th</c:v>
                </c:pt>
                <c:pt idx="1">
                  <c:v>8-14th</c:v>
                </c:pt>
                <c:pt idx="2">
                  <c:v>15-21th</c:v>
                </c:pt>
                <c:pt idx="3">
                  <c:v>22-28th</c:v>
                </c:pt>
                <c:pt idx="4">
                  <c:v>#N/A</c:v>
                </c:pt>
              </c:strCache>
            </c:strRef>
          </c:cat>
          <c:val>
            <c:numRef>
              <c:f>'2'!$G$33:$L$33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392D-42D7-958C-565506EDC13D}"/>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'2'!$F$34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'2'!$G$23:$L$23</c:f>
              <c:strCache>
                <c:ptCount val="5"/>
                <c:pt idx="0">
                  <c:v>1-7th</c:v>
                </c:pt>
                <c:pt idx="1">
                  <c:v>8-14th</c:v>
                </c:pt>
                <c:pt idx="2">
                  <c:v>15-21th</c:v>
                </c:pt>
                <c:pt idx="3">
                  <c:v>22-28th</c:v>
                </c:pt>
                <c:pt idx="4">
                  <c:v>#N/A</c:v>
                </c:pt>
              </c:strCache>
            </c:strRef>
          </c:cat>
          <c:val>
            <c:numRef>
              <c:f>'2'!$G$34:$L$34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392D-42D7-958C-565506EDC13D}"/>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9ECD-4CC0-A2A4-CCBB5E402D2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9ECD-4CC0-A2A4-CCBB5E402D2B}"/>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9ECD-4CC0-A2A4-CCBB5E402D2B}"/>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9ECD-4CC0-A2A4-CCBB5E402D2B}"/>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9ECD-4CC0-A2A4-CCBB5E402D2B}"/>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9ECD-4CC0-A2A4-CCBB5E402D2B}"/>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9ECD-4CC0-A2A4-CCBB5E402D2B}"/>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9ECD-4CC0-A2A4-CCBB5E402D2B}"/>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'2'!$B$38:$B$43</c:f>
              <c:strCache>
                <c:ptCount val="6"/>
                <c:pt idx="0">
                  <c:v>Tax</c:v>
                </c:pt>
                <c:pt idx="1">
                  <c:v>Savings</c:v>
                </c:pt>
                <c:pt idx="2">
                  <c:v>Self investment</c:v>
                </c:pt>
                <c:pt idx="3">
                  <c:v>Fixed expenses</c:v>
                </c:pt>
                <c:pt idx="4">
                  <c:v>Special expenses</c:v>
                </c:pt>
                <c:pt idx="5">
                  <c:v>Variable expenses</c:v>
                </c:pt>
              </c:strCache>
            </c:strRef>
          </c:cat>
          <c:val>
            <c:numRef>
              <c:f>'2'!$C$38:$C$43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9ECD-4CC0-A2A4-CCBB5E402D2B}"/>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'2'!$B$37</c:f>
              <c:strCache>
                <c:ptCount val="1"/>
                <c:pt idx="0">
                  <c:v>Income</c:v>
                </c:pt>
              </c:strCache>
            </c:strRef>
          </c:tx>
          <c:spPr>
            <a:solidFill>
              <a:schemeClr val="accent5"/>
            </a:solidFill>
            <a:ln>
              <a:noFill/>
            </a:ln>
            <a:effectLst/>
          </c:spPr>
          <c:invertIfNegative val="0"/>
          <c:dLbls>
            <c:delete val="1"/>
          </c:dLbls>
          <c:val>
            <c:numRef>
              <c:f>'2'!$C$37:$D$37</c:f>
              <c:numCache>
                <c:formatCode>\$#,##0.00_);[Red]\(\$#,##0.00\)</c:formatCode>
                <c:ptCount val="2"/>
                <c:pt idx="1">
                  <c:v>0</c:v>
                </c:pt>
              </c:numCache>
            </c:numRef>
          </c:val>
          <c:extLst>
            <c:ext xmlns:c16="http://schemas.microsoft.com/office/drawing/2014/chart" uri="{C3380CC4-5D6E-409C-BE32-E72D297353CC}">
              <c16:uniqueId val="{00000000-1C60-407C-90D6-39F5C4B3CEA1}"/>
            </c:ext>
          </c:extLst>
        </c:ser>
        <c:ser>
          <c:idx val="1"/>
          <c:order val="1"/>
          <c:tx>
            <c:strRef>
              <c:f>'2'!$B$38</c:f>
              <c:strCache>
                <c:ptCount val="1"/>
                <c:pt idx="0">
                  <c:v>Tax</c:v>
                </c:pt>
              </c:strCache>
            </c:strRef>
          </c:tx>
          <c:spPr>
            <a:solidFill>
              <a:schemeClr val="bg2">
                <a:lumMod val="75000"/>
              </a:schemeClr>
            </a:solidFill>
            <a:ln>
              <a:noFill/>
            </a:ln>
            <a:effectLst/>
          </c:spPr>
          <c:invertIfNegative val="0"/>
          <c:dLbls>
            <c:delete val="1"/>
          </c:dLbls>
          <c:val>
            <c:numRef>
              <c:f>'2'!$C$38:$D$38</c:f>
              <c:numCache>
                <c:formatCode>\$#,##0.00_);[Red]\(\$#,##0.00\)</c:formatCode>
                <c:ptCount val="2"/>
                <c:pt idx="0">
                  <c:v>0</c:v>
                </c:pt>
              </c:numCache>
            </c:numRef>
          </c:val>
          <c:extLst>
            <c:ext xmlns:c16="http://schemas.microsoft.com/office/drawing/2014/chart" uri="{C3380CC4-5D6E-409C-BE32-E72D297353CC}">
              <c16:uniqueId val="{00000001-1C60-407C-90D6-39F5C4B3CEA1}"/>
            </c:ext>
          </c:extLst>
        </c:ser>
        <c:ser>
          <c:idx val="2"/>
          <c:order val="2"/>
          <c:tx>
            <c:strRef>
              <c:f>'2'!$B$39</c:f>
              <c:strCache>
                <c:ptCount val="1"/>
                <c:pt idx="0">
                  <c:v>Savings</c:v>
                </c:pt>
              </c:strCache>
            </c:strRef>
          </c:tx>
          <c:spPr>
            <a:solidFill>
              <a:schemeClr val="accent2"/>
            </a:solidFill>
            <a:ln>
              <a:noFill/>
            </a:ln>
            <a:effectLst/>
          </c:spPr>
          <c:invertIfNegative val="0"/>
          <c:dLbls>
            <c:delete val="1"/>
          </c:dLbls>
          <c:val>
            <c:numRef>
              <c:f>'2'!$C$39:$D$39</c:f>
              <c:numCache>
                <c:formatCode>\$#,##0.00_);[Red]\(\$#,##0.00\)</c:formatCode>
                <c:ptCount val="2"/>
                <c:pt idx="0">
                  <c:v>0</c:v>
                </c:pt>
              </c:numCache>
            </c:numRef>
          </c:val>
          <c:extLst>
            <c:ext xmlns:c16="http://schemas.microsoft.com/office/drawing/2014/chart" uri="{C3380CC4-5D6E-409C-BE32-E72D297353CC}">
              <c16:uniqueId val="{00000002-1C60-407C-90D6-39F5C4B3CEA1}"/>
            </c:ext>
          </c:extLst>
        </c:ser>
        <c:ser>
          <c:idx val="3"/>
          <c:order val="3"/>
          <c:tx>
            <c:strRef>
              <c:f>'2'!$B$40</c:f>
              <c:strCache>
                <c:ptCount val="1"/>
                <c:pt idx="0">
                  <c:v>Self investment</c:v>
                </c:pt>
              </c:strCache>
            </c:strRef>
          </c:tx>
          <c:spPr>
            <a:solidFill>
              <a:schemeClr val="accent4"/>
            </a:solidFill>
            <a:ln>
              <a:noFill/>
            </a:ln>
            <a:effectLst/>
          </c:spPr>
          <c:invertIfNegative val="0"/>
          <c:dLbls>
            <c:delete val="1"/>
          </c:dLbls>
          <c:val>
            <c:numRef>
              <c:f>'2'!$C$40:$D$40</c:f>
              <c:numCache>
                <c:formatCode>\$#,##0.00_);[Red]\(\$#,##0.00\)</c:formatCode>
                <c:ptCount val="2"/>
                <c:pt idx="0">
                  <c:v>0</c:v>
                </c:pt>
              </c:numCache>
            </c:numRef>
          </c:val>
          <c:extLst>
            <c:ext xmlns:c16="http://schemas.microsoft.com/office/drawing/2014/chart" uri="{C3380CC4-5D6E-409C-BE32-E72D297353CC}">
              <c16:uniqueId val="{00000003-1C60-407C-90D6-39F5C4B3CEA1}"/>
            </c:ext>
          </c:extLst>
        </c:ser>
        <c:ser>
          <c:idx val="4"/>
          <c:order val="4"/>
          <c:tx>
            <c:strRef>
              <c:f>'2'!$B$41</c:f>
              <c:strCache>
                <c:ptCount val="1"/>
                <c:pt idx="0">
                  <c:v>Fixed expenses</c:v>
                </c:pt>
              </c:strCache>
            </c:strRef>
          </c:tx>
          <c:spPr>
            <a:solidFill>
              <a:schemeClr val="accent5">
                <a:lumMod val="60000"/>
                <a:lumOff val="40000"/>
              </a:schemeClr>
            </a:solidFill>
            <a:ln>
              <a:noFill/>
            </a:ln>
            <a:effectLst/>
          </c:spPr>
          <c:invertIfNegative val="0"/>
          <c:dLbls>
            <c:delete val="1"/>
          </c:dLbls>
          <c:val>
            <c:numRef>
              <c:f>'2'!$C$41:$D$41</c:f>
              <c:numCache>
                <c:formatCode>\$#,##0.00_);[Red]\(\$#,##0.00\)</c:formatCode>
                <c:ptCount val="2"/>
                <c:pt idx="0">
                  <c:v>0</c:v>
                </c:pt>
              </c:numCache>
            </c:numRef>
          </c:val>
          <c:extLst>
            <c:ext xmlns:c16="http://schemas.microsoft.com/office/drawing/2014/chart" uri="{C3380CC4-5D6E-409C-BE32-E72D297353CC}">
              <c16:uniqueId val="{00000004-1C60-407C-90D6-39F5C4B3CEA1}"/>
            </c:ext>
          </c:extLst>
        </c:ser>
        <c:ser>
          <c:idx val="5"/>
          <c:order val="5"/>
          <c:tx>
            <c:strRef>
              <c:f>'2'!$B$42</c:f>
              <c:strCache>
                <c:ptCount val="1"/>
                <c:pt idx="0">
                  <c:v>Special expenses</c:v>
                </c:pt>
              </c:strCache>
            </c:strRef>
          </c:tx>
          <c:spPr>
            <a:solidFill>
              <a:schemeClr val="accent6"/>
            </a:solidFill>
            <a:ln>
              <a:noFill/>
            </a:ln>
            <a:effectLst/>
          </c:spPr>
          <c:invertIfNegative val="0"/>
          <c:dLbls>
            <c:delete val="1"/>
          </c:dLbls>
          <c:val>
            <c:numRef>
              <c:f>'2'!$C$42:$D$42</c:f>
              <c:numCache>
                <c:formatCode>\$#,##0.00_);[Red]\(\$#,##0.00\)</c:formatCode>
                <c:ptCount val="2"/>
                <c:pt idx="0">
                  <c:v>0</c:v>
                </c:pt>
              </c:numCache>
            </c:numRef>
          </c:val>
          <c:extLst>
            <c:ext xmlns:c16="http://schemas.microsoft.com/office/drawing/2014/chart" uri="{C3380CC4-5D6E-409C-BE32-E72D297353CC}">
              <c16:uniqueId val="{00000005-1C60-407C-90D6-39F5C4B3CEA1}"/>
            </c:ext>
          </c:extLst>
        </c:ser>
        <c:ser>
          <c:idx val="6"/>
          <c:order val="6"/>
          <c:tx>
            <c:strRef>
              <c:f>'2'!$B$43</c:f>
              <c:strCache>
                <c:ptCount val="1"/>
                <c:pt idx="0">
                  <c:v>Variable expenses</c:v>
                </c:pt>
              </c:strCache>
            </c:strRef>
          </c:tx>
          <c:spPr>
            <a:solidFill>
              <a:srgbClr val="D6E0FE"/>
            </a:solidFill>
            <a:ln>
              <a:noFill/>
            </a:ln>
            <a:effectLst/>
          </c:spPr>
          <c:invertIfNegative val="0"/>
          <c:dLbls>
            <c:delete val="1"/>
          </c:dLbls>
          <c:val>
            <c:numRef>
              <c:f>'2'!$C$43:$D$43</c:f>
              <c:numCache>
                <c:formatCode>\$#,##0.00_);[Red]\(\$#,##0.00\)</c:formatCode>
                <c:ptCount val="2"/>
                <c:pt idx="0">
                  <c:v>0</c:v>
                </c:pt>
              </c:numCache>
            </c:numRef>
          </c:val>
          <c:extLst>
            <c:ext xmlns:c16="http://schemas.microsoft.com/office/drawing/2014/chart" uri="{C3380CC4-5D6E-409C-BE32-E72D297353CC}">
              <c16:uniqueId val="{00000006-1C60-407C-90D6-39F5C4B3CEA1}"/>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'2'!$B$44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1C60-407C-90D6-39F5C4B3CEA1}"/>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1C60-407C-90D6-39F5C4B3CEA1}"/>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1C60-407C-90D6-39F5C4B3CEA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1C60-407C-90D6-39F5C4B3CEA1}"/>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8.8627442739811716E-4"/>
          <c:y val="6.6669120463492557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101517358681"/>
          <c:y val="0.14206715125109257"/>
          <c:w val="0.75702849462045829"/>
          <c:h val="0.5105540727762522"/>
        </c:manualLayout>
      </c:layout>
      <c:doughnutChart>
        <c:varyColors val="1"/>
        <c:ser>
          <c:idx val="36"/>
          <c:order val="2"/>
          <c:tx>
            <c:strRef>
              <c:f>Annual!$F$3</c:f>
              <c:strCache>
                <c:ptCount val="1"/>
                <c:pt idx="0">
                  <c:v>March</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2B-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DB44-48EB-9A45-21D8FB00FA77}"/>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F-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DB44-48EB-9A45-21D8FB00FA77}"/>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5-DB44-48EB-9A45-21D8FB00FA77}"/>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37-DB44-48EB-9A45-21D8FB00FA7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818-4F00-A29F-D5C79CE5D61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818-4F00-A29F-D5C79CE5D61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818-4F00-A29F-D5C79CE5D61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Annual!$F$38:$F$48</c15:sqref>
                  </c15:fullRef>
                </c:ext>
              </c:extLst>
              <c:f>Annual!$F$38:$F$47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DB44-48EB-9A45-21D8FB00FA77}"/>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DB44-48EB-9A45-21D8FB00FA7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B44-48EB-9A45-21D8FB00FA77}"/>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DB44-48EB-9A45-21D8FB00FA7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B44-48EB-9A45-21D8FB00FA77}"/>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DB44-48EB-9A45-21D8FB00FA7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B44-48EB-9A45-21D8FB00FA77}"/>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DB44-48EB-9A45-21D8FB00FA7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1818-4F00-A29F-D5C79CE5D61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1818-4F00-A29F-D5C79CE5D61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1818-4F00-A29F-D5C79CE5D61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DB44-48EB-9A45-21D8FB00FA77}"/>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DB44-48EB-9A45-21D8FB00FA77}"/>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DB44-48EB-9A45-21D8FB00FA77}"/>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DB44-48EB-9A45-21D8FB00FA77}"/>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DB44-48EB-9A45-21D8FB00FA77}"/>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DB44-48EB-9A45-21D8FB00FA77}"/>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DB44-48EB-9A45-21D8FB00FA77}"/>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DB44-48EB-9A45-21D8FB00FA77}"/>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DB44-48EB-9A45-21D8FB00FA77}"/>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DB44-48EB-9A45-21D8FB00FA77}"/>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DB44-48EB-9A45-21D8FB00FA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DB44-48EB-9A45-21D8FB00FA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DB44-48EB-9A45-21D8FB00FA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DB44-48EB-9A45-21D8FB00FA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DB44-48EB-9A45-21D8FB00FA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DB44-48EB-9A45-21D8FB00FA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DB44-48EB-9A45-21D8FB00FA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1818-4F00-A29F-D5C79CE5D61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1818-4F00-A29F-D5C79CE5D61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1818-4F00-A29F-D5C79CE5D619}"/>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DB44-48EB-9A45-21D8FB00FA77}"/>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49"/>
          <c:order val="2"/>
          <c:tx>
            <c:strRef>
              <c:f>Annual!$F$3</c:f>
              <c:strCache>
                <c:ptCount val="1"/>
                <c:pt idx="0">
                  <c:v>March</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2B-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A801-4A78-B88E-24DD0970F5DA}"/>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F-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A801-4A78-B88E-24DD0970F5DA}"/>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5-A801-4A78-B88E-24DD0970F5DA}"/>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A801-4A78-B88E-24DD0970F5D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5D0-46AC-8C7D-C4EE542D9CD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5D0-46AC-8C7D-C4EE542D9CD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5D0-46AC-8C7D-C4EE542D9CD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Annual!$F$51:$F$61</c15:sqref>
                  </c15:fullRef>
                </c:ext>
              </c:extLst>
              <c:f>Annual!$F$51:$F$60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A801-4A78-B88E-24DD0970F5DA}"/>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A801-4A78-B88E-24DD0970F5DA}"/>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A801-4A78-B88E-24DD0970F5DA}"/>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A801-4A78-B88E-24DD0970F5DA}"/>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A801-4A78-B88E-24DD0970F5DA}"/>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A801-4A78-B88E-24DD0970F5D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801-4A78-B88E-24DD0970F5DA}"/>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A801-4A78-B88E-24DD0970F5D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35D0-46AC-8C7D-C4EE542D9CD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35D0-46AC-8C7D-C4EE542D9CD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35D0-46AC-8C7D-C4EE542D9CD6}"/>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A801-4A78-B88E-24DD0970F5DA}"/>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A801-4A78-B88E-24DD0970F5DA}"/>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A801-4A78-B88E-24DD0970F5DA}"/>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A801-4A78-B88E-24DD0970F5DA}"/>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A801-4A78-B88E-24DD0970F5DA}"/>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A801-4A78-B88E-24DD0970F5DA}"/>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A801-4A78-B88E-24DD0970F5DA}"/>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A801-4A78-B88E-24DD0970F5DA}"/>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A801-4A78-B88E-24DD0970F5DA}"/>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A801-4A78-B88E-24DD0970F5DA}"/>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A801-4A78-B88E-24DD0970F5DA}"/>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A801-4A78-B88E-24DD0970F5DA}"/>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A801-4A78-B88E-24DD0970F5DA}"/>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A801-4A78-B88E-24DD0970F5DA}"/>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A801-4A78-B88E-24DD0970F5DA}"/>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A801-4A78-B88E-24DD0970F5DA}"/>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A801-4A78-B88E-24DD0970F5DA}"/>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35D0-46AC-8C7D-C4EE542D9CD6}"/>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35D0-46AC-8C7D-C4EE542D9CD6}"/>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35D0-46AC-8C7D-C4EE542D9CD6}"/>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A801-4A78-B88E-24DD0970F5DA}"/>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010660986944095"/>
          <c:y val="3.096841735361729E-2"/>
          <c:w val="0.80387193420088621"/>
          <c:h val="0.43126945424658414"/>
        </c:manualLayout>
      </c:layout>
      <c:barChart>
        <c:barDir val="col"/>
        <c:grouping val="stacked"/>
        <c:varyColors val="0"/>
        <c:ser>
          <c:idx val="9"/>
          <c:order val="0"/>
          <c:tx>
            <c:strRef>
              <c:f>'3'!$F$24</c:f>
              <c:strCache>
                <c:ptCount val="1"/>
              </c:strCache>
            </c:strRef>
          </c:tx>
          <c:spPr>
            <a:solidFill>
              <a:schemeClr val="accent6">
                <a:lumMod val="40000"/>
                <a:lumOff val="60000"/>
              </a:schemeClr>
            </a:solidFill>
            <a:ln>
              <a:noFill/>
            </a:ln>
            <a:effectLst/>
          </c:spPr>
          <c:invertIfNegative val="0"/>
          <c:cat>
            <c:strRef>
              <c:f>'3'!$G$23:$L$23</c:f>
              <c:strCache>
                <c:ptCount val="5"/>
                <c:pt idx="0">
                  <c:v>1-7th</c:v>
                </c:pt>
                <c:pt idx="1">
                  <c:v>8-14th</c:v>
                </c:pt>
                <c:pt idx="2">
                  <c:v>15-21th</c:v>
                </c:pt>
                <c:pt idx="3">
                  <c:v>22-28th</c:v>
                </c:pt>
                <c:pt idx="4">
                  <c:v>29-31th</c:v>
                </c:pt>
              </c:strCache>
            </c:strRef>
          </c:cat>
          <c:val>
            <c:numRef>
              <c:f>'3'!$G$24:$L$24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48A-44F6-98EA-E73E3D1D386A}"/>
            </c:ext>
          </c:extLst>
        </c:ser>
        <c:ser>
          <c:idx val="8"/>
          <c:order val="1"/>
          <c:tx>
            <c:strRef>
              <c:f>'3'!$F$25</c:f>
              <c:strCache>
                <c:ptCount val="1"/>
              </c:strCache>
            </c:strRef>
          </c:tx>
          <c:spPr>
            <a:solidFill>
              <a:schemeClr val="bg2">
                <a:lumMod val="90000"/>
              </a:schemeClr>
            </a:solidFill>
            <a:ln>
              <a:noFill/>
            </a:ln>
            <a:effectLst/>
          </c:spPr>
          <c:invertIfNegative val="0"/>
          <c:cat>
            <c:strRef>
              <c:f>'3'!$G$23:$L$23</c:f>
              <c:strCache>
                <c:ptCount val="5"/>
                <c:pt idx="0">
                  <c:v>1-7th</c:v>
                </c:pt>
                <c:pt idx="1">
                  <c:v>8-14th</c:v>
                </c:pt>
                <c:pt idx="2">
                  <c:v>15-21th</c:v>
                </c:pt>
                <c:pt idx="3">
                  <c:v>22-28th</c:v>
                </c:pt>
                <c:pt idx="4">
                  <c:v>29-31th</c:v>
                </c:pt>
              </c:strCache>
            </c:strRef>
          </c:cat>
          <c:val>
            <c:numRef>
              <c:f>'3'!$G$25:$L$25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48A-44F6-98EA-E73E3D1D386A}"/>
            </c:ext>
          </c:extLst>
        </c:ser>
        <c:ser>
          <c:idx val="7"/>
          <c:order val="2"/>
          <c:tx>
            <c:strRef>
              <c:f>'3'!$F$26</c:f>
              <c:strCache>
                <c:ptCount val="1"/>
              </c:strCache>
            </c:strRef>
          </c:tx>
          <c:spPr>
            <a:solidFill>
              <a:srgbClr val="FEE39A"/>
            </a:solidFill>
            <a:ln>
              <a:noFill/>
            </a:ln>
            <a:effectLst/>
          </c:spPr>
          <c:invertIfNegative val="0"/>
          <c:cat>
            <c:strRef>
              <c:f>'3'!$G$23:$L$23</c:f>
              <c:strCache>
                <c:ptCount val="5"/>
                <c:pt idx="0">
                  <c:v>1-7th</c:v>
                </c:pt>
                <c:pt idx="1">
                  <c:v>8-14th</c:v>
                </c:pt>
                <c:pt idx="2">
                  <c:v>15-21th</c:v>
                </c:pt>
                <c:pt idx="3">
                  <c:v>22-28th</c:v>
                </c:pt>
                <c:pt idx="4">
                  <c:v>29-31th</c:v>
                </c:pt>
              </c:strCache>
            </c:strRef>
          </c:cat>
          <c:val>
            <c:numRef>
              <c:f>'3'!$G$26:$L$26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948A-44F6-98EA-E73E3D1D386A}"/>
            </c:ext>
          </c:extLst>
        </c:ser>
        <c:ser>
          <c:idx val="6"/>
          <c:order val="3"/>
          <c:tx>
            <c:strRef>
              <c:f>'3'!$F$27</c:f>
              <c:strCache>
                <c:ptCount val="1"/>
              </c:strCache>
            </c:strRef>
          </c:tx>
          <c:spPr>
            <a:solidFill>
              <a:schemeClr val="accent2">
                <a:lumMod val="60000"/>
                <a:lumOff val="40000"/>
              </a:schemeClr>
            </a:solidFill>
            <a:ln>
              <a:noFill/>
            </a:ln>
            <a:effectLst/>
          </c:spPr>
          <c:invertIfNegative val="0"/>
          <c:cat>
            <c:strRef>
              <c:f>'3'!$G$23:$L$23</c:f>
              <c:strCache>
                <c:ptCount val="5"/>
                <c:pt idx="0">
                  <c:v>1-7th</c:v>
                </c:pt>
                <c:pt idx="1">
                  <c:v>8-14th</c:v>
                </c:pt>
                <c:pt idx="2">
                  <c:v>15-21th</c:v>
                </c:pt>
                <c:pt idx="3">
                  <c:v>22-28th</c:v>
                </c:pt>
                <c:pt idx="4">
                  <c:v>29-31th</c:v>
                </c:pt>
              </c:strCache>
            </c:strRef>
          </c:cat>
          <c:val>
            <c:numRef>
              <c:f>'3'!$G$27:$L$27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948A-44F6-98EA-E73E3D1D386A}"/>
            </c:ext>
          </c:extLst>
        </c:ser>
        <c:ser>
          <c:idx val="4"/>
          <c:order val="4"/>
          <c:tx>
            <c:strRef>
              <c:f>'3'!$F$28</c:f>
              <c:strCache>
                <c:ptCount val="1"/>
              </c:strCache>
            </c:strRef>
          </c:tx>
          <c:spPr>
            <a:solidFill>
              <a:schemeClr val="accent5"/>
            </a:solidFill>
            <a:ln>
              <a:noFill/>
            </a:ln>
            <a:effectLst/>
          </c:spPr>
          <c:invertIfNegative val="0"/>
          <c:cat>
            <c:strRef>
              <c:f>'3'!$G$23:$L$23</c:f>
              <c:strCache>
                <c:ptCount val="5"/>
                <c:pt idx="0">
                  <c:v>1-7th</c:v>
                </c:pt>
                <c:pt idx="1">
                  <c:v>8-14th</c:v>
                </c:pt>
                <c:pt idx="2">
                  <c:v>15-21th</c:v>
                </c:pt>
                <c:pt idx="3">
                  <c:v>22-28th</c:v>
                </c:pt>
                <c:pt idx="4">
                  <c:v>29-31th</c:v>
                </c:pt>
              </c:strCache>
            </c:strRef>
          </c:cat>
          <c:val>
            <c:numRef>
              <c:f>'3'!$G$28:$L$28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948A-44F6-98EA-E73E3D1D386A}"/>
            </c:ext>
          </c:extLst>
        </c:ser>
        <c:ser>
          <c:idx val="5"/>
          <c:order val="5"/>
          <c:tx>
            <c:strRef>
              <c:f>'3'!$F$29</c:f>
              <c:strCache>
                <c:ptCount val="1"/>
              </c:strCache>
            </c:strRef>
          </c:tx>
          <c:spPr>
            <a:solidFill>
              <a:schemeClr val="accent6"/>
            </a:solidFill>
            <a:ln>
              <a:noFill/>
            </a:ln>
            <a:effectLst/>
          </c:spPr>
          <c:invertIfNegative val="0"/>
          <c:cat>
            <c:strRef>
              <c:f>'3'!$G$23:$L$23</c:f>
              <c:strCache>
                <c:ptCount val="5"/>
                <c:pt idx="0">
                  <c:v>1-7th</c:v>
                </c:pt>
                <c:pt idx="1">
                  <c:v>8-14th</c:v>
                </c:pt>
                <c:pt idx="2">
                  <c:v>15-21th</c:v>
                </c:pt>
                <c:pt idx="3">
                  <c:v>22-28th</c:v>
                </c:pt>
                <c:pt idx="4">
                  <c:v>29-31th</c:v>
                </c:pt>
              </c:strCache>
            </c:strRef>
          </c:cat>
          <c:val>
            <c:numRef>
              <c:f>'3'!$G$29:$L$29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948A-44F6-98EA-E73E3D1D386A}"/>
            </c:ext>
          </c:extLst>
        </c:ser>
        <c:ser>
          <c:idx val="0"/>
          <c:order val="6"/>
          <c:tx>
            <c:strRef>
              <c:f>'3'!$F$30</c:f>
              <c:strCache>
                <c:ptCount val="1"/>
              </c:strCache>
            </c:strRef>
          </c:tx>
          <c:spPr>
            <a:solidFill>
              <a:schemeClr val="accent1"/>
            </a:solidFill>
            <a:ln>
              <a:noFill/>
            </a:ln>
            <a:effectLst/>
          </c:spPr>
          <c:invertIfNegative val="0"/>
          <c:cat>
            <c:strRef>
              <c:f>'3'!$G$23:$L$23</c:f>
              <c:strCache>
                <c:ptCount val="5"/>
                <c:pt idx="0">
                  <c:v>1-7th</c:v>
                </c:pt>
                <c:pt idx="1">
                  <c:v>8-14th</c:v>
                </c:pt>
                <c:pt idx="2">
                  <c:v>15-21th</c:v>
                </c:pt>
                <c:pt idx="3">
                  <c:v>22-28th</c:v>
                </c:pt>
                <c:pt idx="4">
                  <c:v>29-31th</c:v>
                </c:pt>
              </c:strCache>
            </c:strRef>
          </c:cat>
          <c:val>
            <c:numRef>
              <c:f>'3'!$G$30:$L$30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948A-44F6-98EA-E73E3D1D386A}"/>
            </c:ext>
          </c:extLst>
        </c:ser>
        <c:ser>
          <c:idx val="1"/>
          <c:order val="7"/>
          <c:tx>
            <c:strRef>
              <c:f>'3'!$F$31</c:f>
              <c:strCache>
                <c:ptCount val="1"/>
              </c:strCache>
            </c:strRef>
          </c:tx>
          <c:spPr>
            <a:solidFill>
              <a:schemeClr val="accent2"/>
            </a:solidFill>
            <a:ln>
              <a:noFill/>
            </a:ln>
            <a:effectLst/>
          </c:spPr>
          <c:invertIfNegative val="0"/>
          <c:cat>
            <c:strRef>
              <c:f>'3'!$G$23:$L$23</c:f>
              <c:strCache>
                <c:ptCount val="5"/>
                <c:pt idx="0">
                  <c:v>1-7th</c:v>
                </c:pt>
                <c:pt idx="1">
                  <c:v>8-14th</c:v>
                </c:pt>
                <c:pt idx="2">
                  <c:v>15-21th</c:v>
                </c:pt>
                <c:pt idx="3">
                  <c:v>22-28th</c:v>
                </c:pt>
                <c:pt idx="4">
                  <c:v>29-31th</c:v>
                </c:pt>
              </c:strCache>
            </c:strRef>
          </c:cat>
          <c:val>
            <c:numRef>
              <c:f>'3'!$G$31:$L$31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948A-44F6-98EA-E73E3D1D386A}"/>
            </c:ext>
          </c:extLst>
        </c:ser>
        <c:ser>
          <c:idx val="2"/>
          <c:order val="8"/>
          <c:tx>
            <c:strRef>
              <c:f>'3'!$F$32</c:f>
              <c:strCache>
                <c:ptCount val="1"/>
              </c:strCache>
            </c:strRef>
          </c:tx>
          <c:spPr>
            <a:solidFill>
              <a:schemeClr val="accent3"/>
            </a:solidFill>
            <a:ln>
              <a:noFill/>
            </a:ln>
            <a:effectLst/>
          </c:spPr>
          <c:invertIfNegative val="0"/>
          <c:cat>
            <c:strRef>
              <c:f>'3'!$G$23:$L$23</c:f>
              <c:strCache>
                <c:ptCount val="5"/>
                <c:pt idx="0">
                  <c:v>1-7th</c:v>
                </c:pt>
                <c:pt idx="1">
                  <c:v>8-14th</c:v>
                </c:pt>
                <c:pt idx="2">
                  <c:v>15-21th</c:v>
                </c:pt>
                <c:pt idx="3">
                  <c:v>22-28th</c:v>
                </c:pt>
                <c:pt idx="4">
                  <c:v>29-31th</c:v>
                </c:pt>
              </c:strCache>
            </c:strRef>
          </c:cat>
          <c:val>
            <c:numRef>
              <c:f>'3'!$G$32:$L$32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948A-44F6-98EA-E73E3D1D386A}"/>
            </c:ext>
          </c:extLst>
        </c:ser>
        <c:ser>
          <c:idx val="3"/>
          <c:order val="9"/>
          <c:tx>
            <c:strRef>
              <c:f>'3'!$F$33</c:f>
              <c:strCache>
                <c:ptCount val="1"/>
              </c:strCache>
            </c:strRef>
          </c:tx>
          <c:spPr>
            <a:solidFill>
              <a:schemeClr val="accent4"/>
            </a:solidFill>
            <a:ln>
              <a:noFill/>
            </a:ln>
            <a:effectLst/>
          </c:spPr>
          <c:invertIfNegative val="0"/>
          <c:cat>
            <c:strRef>
              <c:f>'3'!$G$23:$L$23</c:f>
              <c:strCache>
                <c:ptCount val="5"/>
                <c:pt idx="0">
                  <c:v>1-7th</c:v>
                </c:pt>
                <c:pt idx="1">
                  <c:v>8-14th</c:v>
                </c:pt>
                <c:pt idx="2">
                  <c:v>15-21th</c:v>
                </c:pt>
                <c:pt idx="3">
                  <c:v>22-28th</c:v>
                </c:pt>
                <c:pt idx="4">
                  <c:v>29-31th</c:v>
                </c:pt>
              </c:strCache>
            </c:strRef>
          </c:cat>
          <c:val>
            <c:numRef>
              <c:f>'3'!$G$33:$L$33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948A-44F6-98EA-E73E3D1D386A}"/>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'3'!$F$34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'3'!$G$23:$L$23</c:f>
              <c:strCache>
                <c:ptCount val="5"/>
                <c:pt idx="0">
                  <c:v>1-7th</c:v>
                </c:pt>
                <c:pt idx="1">
                  <c:v>8-14th</c:v>
                </c:pt>
                <c:pt idx="2">
                  <c:v>15-21th</c:v>
                </c:pt>
                <c:pt idx="3">
                  <c:v>22-28th</c:v>
                </c:pt>
                <c:pt idx="4">
                  <c:v>29-31th</c:v>
                </c:pt>
              </c:strCache>
            </c:strRef>
          </c:cat>
          <c:val>
            <c:numRef>
              <c:f>'3'!$G$34:$L$34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948A-44F6-98EA-E73E3D1D386A}"/>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'3'!$B$37</c:f>
              <c:strCache>
                <c:ptCount val="1"/>
                <c:pt idx="0">
                  <c:v>Income</c:v>
                </c:pt>
              </c:strCache>
            </c:strRef>
          </c:tx>
          <c:spPr>
            <a:solidFill>
              <a:schemeClr val="accent5"/>
            </a:solidFill>
            <a:ln>
              <a:noFill/>
            </a:ln>
            <a:effectLst/>
          </c:spPr>
          <c:invertIfNegative val="0"/>
          <c:dLbls>
            <c:delete val="1"/>
          </c:dLbls>
          <c:val>
            <c:numRef>
              <c:f>'3'!$C$37:$D$37</c:f>
              <c:numCache>
                <c:formatCode>\$#,##0.00_);[Red]\(\$#,##0.00\)</c:formatCode>
                <c:ptCount val="2"/>
                <c:pt idx="1">
                  <c:v>0</c:v>
                </c:pt>
              </c:numCache>
            </c:numRef>
          </c:val>
          <c:extLst>
            <c:ext xmlns:c16="http://schemas.microsoft.com/office/drawing/2014/chart" uri="{C3380CC4-5D6E-409C-BE32-E72D297353CC}">
              <c16:uniqueId val="{00000000-E8E2-43CC-8C84-414C09945085}"/>
            </c:ext>
          </c:extLst>
        </c:ser>
        <c:ser>
          <c:idx val="1"/>
          <c:order val="1"/>
          <c:tx>
            <c:strRef>
              <c:f>'3'!$B$38</c:f>
              <c:strCache>
                <c:ptCount val="1"/>
                <c:pt idx="0">
                  <c:v>Tax</c:v>
                </c:pt>
              </c:strCache>
            </c:strRef>
          </c:tx>
          <c:spPr>
            <a:solidFill>
              <a:schemeClr val="bg2">
                <a:lumMod val="75000"/>
              </a:schemeClr>
            </a:solidFill>
            <a:ln>
              <a:noFill/>
            </a:ln>
            <a:effectLst/>
          </c:spPr>
          <c:invertIfNegative val="0"/>
          <c:dLbls>
            <c:delete val="1"/>
          </c:dLbls>
          <c:val>
            <c:numRef>
              <c:f>'3'!$C$38:$D$38</c:f>
              <c:numCache>
                <c:formatCode>\$#,##0.00_);[Red]\(\$#,##0.00\)</c:formatCode>
                <c:ptCount val="2"/>
                <c:pt idx="0">
                  <c:v>0</c:v>
                </c:pt>
              </c:numCache>
            </c:numRef>
          </c:val>
          <c:extLst>
            <c:ext xmlns:c16="http://schemas.microsoft.com/office/drawing/2014/chart" uri="{C3380CC4-5D6E-409C-BE32-E72D297353CC}">
              <c16:uniqueId val="{00000001-E8E2-43CC-8C84-414C09945085}"/>
            </c:ext>
          </c:extLst>
        </c:ser>
        <c:ser>
          <c:idx val="2"/>
          <c:order val="2"/>
          <c:tx>
            <c:strRef>
              <c:f>'3'!$B$39</c:f>
              <c:strCache>
                <c:ptCount val="1"/>
                <c:pt idx="0">
                  <c:v>Savings</c:v>
                </c:pt>
              </c:strCache>
            </c:strRef>
          </c:tx>
          <c:spPr>
            <a:solidFill>
              <a:schemeClr val="accent2"/>
            </a:solidFill>
            <a:ln>
              <a:noFill/>
            </a:ln>
            <a:effectLst/>
          </c:spPr>
          <c:invertIfNegative val="0"/>
          <c:dLbls>
            <c:delete val="1"/>
          </c:dLbls>
          <c:val>
            <c:numRef>
              <c:f>'3'!$C$39:$D$39</c:f>
              <c:numCache>
                <c:formatCode>\$#,##0.00_);[Red]\(\$#,##0.00\)</c:formatCode>
                <c:ptCount val="2"/>
                <c:pt idx="0">
                  <c:v>0</c:v>
                </c:pt>
              </c:numCache>
            </c:numRef>
          </c:val>
          <c:extLst>
            <c:ext xmlns:c16="http://schemas.microsoft.com/office/drawing/2014/chart" uri="{C3380CC4-5D6E-409C-BE32-E72D297353CC}">
              <c16:uniqueId val="{00000002-E8E2-43CC-8C84-414C09945085}"/>
            </c:ext>
          </c:extLst>
        </c:ser>
        <c:ser>
          <c:idx val="3"/>
          <c:order val="3"/>
          <c:tx>
            <c:strRef>
              <c:f>'3'!$B$40</c:f>
              <c:strCache>
                <c:ptCount val="1"/>
                <c:pt idx="0">
                  <c:v>Self investment</c:v>
                </c:pt>
              </c:strCache>
            </c:strRef>
          </c:tx>
          <c:spPr>
            <a:solidFill>
              <a:schemeClr val="accent4"/>
            </a:solidFill>
            <a:ln>
              <a:noFill/>
            </a:ln>
            <a:effectLst/>
          </c:spPr>
          <c:invertIfNegative val="0"/>
          <c:dLbls>
            <c:delete val="1"/>
          </c:dLbls>
          <c:val>
            <c:numRef>
              <c:f>'3'!$C$40:$D$40</c:f>
              <c:numCache>
                <c:formatCode>\$#,##0.00_);[Red]\(\$#,##0.00\)</c:formatCode>
                <c:ptCount val="2"/>
                <c:pt idx="0">
                  <c:v>0</c:v>
                </c:pt>
              </c:numCache>
            </c:numRef>
          </c:val>
          <c:extLst>
            <c:ext xmlns:c16="http://schemas.microsoft.com/office/drawing/2014/chart" uri="{C3380CC4-5D6E-409C-BE32-E72D297353CC}">
              <c16:uniqueId val="{00000003-E8E2-43CC-8C84-414C09945085}"/>
            </c:ext>
          </c:extLst>
        </c:ser>
        <c:ser>
          <c:idx val="4"/>
          <c:order val="4"/>
          <c:tx>
            <c:strRef>
              <c:f>'3'!$B$41</c:f>
              <c:strCache>
                <c:ptCount val="1"/>
                <c:pt idx="0">
                  <c:v>Fixed expenses</c:v>
                </c:pt>
              </c:strCache>
            </c:strRef>
          </c:tx>
          <c:spPr>
            <a:solidFill>
              <a:schemeClr val="accent5">
                <a:lumMod val="60000"/>
                <a:lumOff val="40000"/>
              </a:schemeClr>
            </a:solidFill>
            <a:ln>
              <a:noFill/>
            </a:ln>
            <a:effectLst/>
          </c:spPr>
          <c:invertIfNegative val="0"/>
          <c:dLbls>
            <c:delete val="1"/>
          </c:dLbls>
          <c:val>
            <c:numRef>
              <c:f>'3'!$C$41:$D$41</c:f>
              <c:numCache>
                <c:formatCode>\$#,##0.00_);[Red]\(\$#,##0.00\)</c:formatCode>
                <c:ptCount val="2"/>
                <c:pt idx="0">
                  <c:v>0</c:v>
                </c:pt>
              </c:numCache>
            </c:numRef>
          </c:val>
          <c:extLst>
            <c:ext xmlns:c16="http://schemas.microsoft.com/office/drawing/2014/chart" uri="{C3380CC4-5D6E-409C-BE32-E72D297353CC}">
              <c16:uniqueId val="{00000004-E8E2-43CC-8C84-414C09945085}"/>
            </c:ext>
          </c:extLst>
        </c:ser>
        <c:ser>
          <c:idx val="5"/>
          <c:order val="5"/>
          <c:tx>
            <c:strRef>
              <c:f>'3'!$B$42</c:f>
              <c:strCache>
                <c:ptCount val="1"/>
                <c:pt idx="0">
                  <c:v>Special expenses</c:v>
                </c:pt>
              </c:strCache>
            </c:strRef>
          </c:tx>
          <c:spPr>
            <a:solidFill>
              <a:schemeClr val="accent6"/>
            </a:solidFill>
            <a:ln>
              <a:noFill/>
            </a:ln>
            <a:effectLst/>
          </c:spPr>
          <c:invertIfNegative val="0"/>
          <c:dLbls>
            <c:delete val="1"/>
          </c:dLbls>
          <c:val>
            <c:numRef>
              <c:f>'3'!$C$42:$D$42</c:f>
              <c:numCache>
                <c:formatCode>\$#,##0.00_);[Red]\(\$#,##0.00\)</c:formatCode>
                <c:ptCount val="2"/>
                <c:pt idx="0">
                  <c:v>0</c:v>
                </c:pt>
              </c:numCache>
            </c:numRef>
          </c:val>
          <c:extLst>
            <c:ext xmlns:c16="http://schemas.microsoft.com/office/drawing/2014/chart" uri="{C3380CC4-5D6E-409C-BE32-E72D297353CC}">
              <c16:uniqueId val="{00000005-E8E2-43CC-8C84-414C09945085}"/>
            </c:ext>
          </c:extLst>
        </c:ser>
        <c:ser>
          <c:idx val="6"/>
          <c:order val="6"/>
          <c:tx>
            <c:strRef>
              <c:f>'3'!$B$43</c:f>
              <c:strCache>
                <c:ptCount val="1"/>
                <c:pt idx="0">
                  <c:v>Variable expenses</c:v>
                </c:pt>
              </c:strCache>
            </c:strRef>
          </c:tx>
          <c:spPr>
            <a:solidFill>
              <a:srgbClr val="D6E0FE"/>
            </a:solidFill>
            <a:ln>
              <a:noFill/>
            </a:ln>
            <a:effectLst/>
          </c:spPr>
          <c:invertIfNegative val="0"/>
          <c:dLbls>
            <c:delete val="1"/>
          </c:dLbls>
          <c:val>
            <c:numRef>
              <c:f>'3'!$C$43:$D$43</c:f>
              <c:numCache>
                <c:formatCode>\$#,##0.00_);[Red]\(\$#,##0.00\)</c:formatCode>
                <c:ptCount val="2"/>
                <c:pt idx="0">
                  <c:v>0</c:v>
                </c:pt>
              </c:numCache>
            </c:numRef>
          </c:val>
          <c:extLst>
            <c:ext xmlns:c16="http://schemas.microsoft.com/office/drawing/2014/chart" uri="{C3380CC4-5D6E-409C-BE32-E72D297353CC}">
              <c16:uniqueId val="{00000006-E8E2-43CC-8C84-414C09945085}"/>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'3'!$B$44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E8E2-43CC-8C84-414C09945085}"/>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E8E2-43CC-8C84-414C09945085}"/>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E8E2-43CC-8C84-414C0994508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'3'!$C$44:$D$44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E8E2-43CC-8C84-414C09945085}"/>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218328976306895E-2"/>
          <c:y val="0.12192718313714755"/>
          <c:w val="0.9587813829462678"/>
          <c:h val="0.61409673460639802"/>
        </c:manualLayout>
      </c:layout>
      <c:doughnutChart>
        <c:varyColors val="1"/>
        <c:ser>
          <c:idx val="21"/>
          <c:order val="0"/>
          <c:tx>
            <c:strRef>
              <c:f>Annual!$D$3</c:f>
              <c:strCache>
                <c:ptCount val="1"/>
                <c:pt idx="0">
                  <c:v>January</c:v>
                </c:pt>
              </c:strCache>
            </c:strRef>
          </c:tx>
          <c:dPt>
            <c:idx val="0"/>
            <c:bubble3D val="0"/>
            <c:spPr>
              <a:solidFill>
                <a:schemeClr val="accent3"/>
              </a:solidFill>
              <a:ln w="19050">
                <a:solidFill>
                  <a:schemeClr val="lt1"/>
                </a:solidFill>
              </a:ln>
              <a:effectLst/>
            </c:spPr>
            <c:extLst>
              <c:ext xmlns:c16="http://schemas.microsoft.com/office/drawing/2014/chart" uri="{C3380CC4-5D6E-409C-BE32-E72D297353CC}">
                <c16:uniqueId val="{00000001-D9B8-4FC5-B973-F35D0EDF408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9B8-4FC5-B973-F35D0EDF408F}"/>
              </c:ext>
            </c:extLst>
          </c:dPt>
          <c:dPt>
            <c:idx val="2"/>
            <c:bubble3D val="0"/>
            <c:explosion val="7"/>
            <c:spPr>
              <a:solidFill>
                <a:schemeClr val="accent4"/>
              </a:solidFill>
              <a:ln w="19050">
                <a:solidFill>
                  <a:schemeClr val="lt1"/>
                </a:solidFill>
              </a:ln>
              <a:effectLst/>
            </c:spPr>
            <c:extLst>
              <c:ext xmlns:c16="http://schemas.microsoft.com/office/drawing/2014/chart" uri="{C3380CC4-5D6E-409C-BE32-E72D297353CC}">
                <c16:uniqueId val="{00000005-D9B8-4FC5-B973-F35D0EDF408F}"/>
              </c:ext>
            </c:extLst>
          </c:dPt>
          <c:dPt>
            <c:idx val="3"/>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7-D9B8-4FC5-B973-F35D0EDF408F}"/>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D9B8-4FC5-B973-F35D0EDF408F}"/>
              </c:ext>
            </c:extLst>
          </c:dPt>
          <c:dPt>
            <c:idx val="5"/>
            <c:bubble3D val="0"/>
            <c:spPr>
              <a:solidFill>
                <a:srgbClr val="B3C1D7"/>
              </a:solidFill>
              <a:ln w="19050">
                <a:solidFill>
                  <a:schemeClr val="lt1"/>
                </a:solidFill>
              </a:ln>
              <a:effectLst/>
            </c:spPr>
            <c:extLst>
              <c:ext xmlns:c16="http://schemas.microsoft.com/office/drawing/2014/chart" uri="{C3380CC4-5D6E-409C-BE32-E72D297353CC}">
                <c16:uniqueId val="{0000000B-D9B8-4FC5-B973-F35D0EDF408F}"/>
              </c:ext>
            </c:extLst>
          </c:dPt>
          <c:dLbls>
            <c:dLbl>
              <c:idx val="2"/>
              <c:layout>
                <c:manualLayout>
                  <c:x val="4.1218617053732198E-2"/>
                  <c:y val="8.9444493353288024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9B8-4FC5-B973-F35D0EDF408F}"/>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D9B8-4FC5-B973-F35D0EDF408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6"/>
              <c:pt idx="0">
                <c:v>税金</c:v>
              </c:pt>
              <c:pt idx="1">
                <c:v>貯蓄</c:v>
              </c:pt>
              <c:pt idx="2">
                <c:v>自己投資</c:v>
              </c:pt>
              <c:pt idx="3">
                <c:v>固定費</c:v>
              </c:pt>
              <c:pt idx="4">
                <c:v>特別費</c:v>
              </c:pt>
              <c:pt idx="5">
                <c:v>変動費</c:v>
              </c:pt>
            </c:strLit>
          </c:cat>
          <c:val>
            <c:numRef>
              <c:f>(Annual!$D$25,Annual!$D$36:$D$37,Annual!$D$48:$D$49,Annual!$D$61)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D9B8-4FC5-B973-F35D0EDF408F}"/>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2"/>
                <c:order val="1"/>
                <c:tx>
                  <c:strRef>
                    <c:extLst>
                      <c:ex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E-D9B8-4FC5-B973-F35D0EDF408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D9B8-4FC5-B973-F35D0EDF408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D9B8-4FC5-B973-F35D0EDF408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D9B8-4FC5-B973-F35D0EDF408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D9B8-4FC5-B973-F35D0EDF408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D9B8-4FC5-B973-F35D0EDF408F}"/>
                    </c:ext>
                  </c:extLst>
                </c:dPt>
                <c:cat>
                  <c:strLit>
                    <c:ptCount val="6"/>
                    <c:pt idx="0">
                      <c:v>税金</c:v>
                    </c:pt>
                    <c:pt idx="1">
                      <c:v>貯蓄</c:v>
                    </c:pt>
                    <c:pt idx="2">
                      <c:v>自己投資</c:v>
                    </c:pt>
                    <c:pt idx="3">
                      <c:v>固定費</c:v>
                    </c:pt>
                    <c:pt idx="4">
                      <c:v>特別費</c:v>
                    </c:pt>
                    <c:pt idx="5">
                      <c:v>変動費</c:v>
                    </c:pt>
                  </c:strLit>
                </c:cat>
                <c:val>
                  <c:numRef>
                    <c:extLst>
                      <c:ext uri="{02D57815-91ED-43cb-92C2-25804820EDAC}">
                        <c15:formulaRef>
                          <c15:sqref>(Annual!$E$25,Annual!$E$36:$E$37,Annual!$E$48:$E$49,Annual!$E$61)</c15:sqref>
                        </c15:formulaRef>
                      </c:ext>
                    </c:extLst>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19-D9B8-4FC5-B973-F35D0EDF408F}"/>
                  </c:ext>
                </c:extLst>
              </c15:ser>
            </c15:filteredPieSeries>
            <c15:filteredPieSeries>
              <c15:ser>
                <c:idx val="33"/>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B-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D-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F-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1-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23-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5-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(Annual!$F$25,Annual!$F$36:$F$37,Annual!$F$48:$F$49,Annual!$F$61)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26-D9B8-4FC5-B973-F35D0EDF408F}"/>
                  </c:ext>
                </c:extLst>
              </c15:ser>
            </c15:filteredPieSeries>
            <c15:filteredPieSeries>
              <c15:ser>
                <c:idx val="44"/>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8-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A-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C-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2E-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0-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2-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(Annual!$G$25,Annual!$G$36:$G$37,Annual!$G$48:$G$49,Annual!$G$61)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33-D9B8-4FC5-B973-F35D0EDF408F}"/>
                  </c:ext>
                </c:extLst>
              </c15:ser>
            </c15:filteredPieSeries>
            <c15:filteredPieSeries>
              <c15:ser>
                <c:idx val="45"/>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35-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37-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39-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B-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D-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F-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(Annual!$H$25,Annual!$H$36:$H$37,Annual!$H$48:$H$49,Annual!$H$61)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40-D9B8-4FC5-B973-F35D0EDF408F}"/>
                  </c:ext>
                </c:extLst>
              </c15:ser>
            </c15:filteredPieSeries>
            <c15:filteredPieSeries>
              <c15:ser>
                <c:idx val="57"/>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2-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4-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6-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8-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A-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C-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(Annual!$I$25,Annual!$I$36:$I$37,Annual!$I$48:$I$49,Annual!$I$61)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4D-D9B8-4FC5-B973-F35D0EDF408F}"/>
                  </c:ext>
                </c:extLst>
              </c15:ser>
            </c15:filteredPieSeries>
            <c15:filteredPieSeries>
              <c15:ser>
                <c:idx val="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F-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1-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3-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5-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7-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9-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(Annual!$J$25,Annual!$J$36:$J$37,Annual!$J$48:$J$49,Annual!$J$61)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5A-D9B8-4FC5-B973-F35D0EDF408F}"/>
                  </c:ext>
                </c:extLst>
              </c15:ser>
            </c15:filteredPieSeries>
            <c15:filteredPieSeries>
              <c15:ser>
                <c:idx val="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C-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E-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0-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2-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64-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66-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(Annual!$K$25,Annual!$K$36:$K$37,Annual!$K$48:$K$49,Annual!$K$61)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67-D9B8-4FC5-B973-F35D0EDF408F}"/>
                  </c:ext>
                </c:extLst>
              </c15:ser>
            </c15:filteredPieSeries>
            <c15:filteredPieSeries>
              <c15:ser>
                <c:idx val="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9-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B-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D-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6F-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1-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3-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(Annual!$L$25,Annual!$L$36:$L$37,Annual!$L$48:$L$49,Annual!$L$61)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74-D9B8-4FC5-B973-F35D0EDF408F}"/>
                  </c:ext>
                </c:extLst>
              </c15:ser>
            </c15:filteredPieSeries>
            <c15:filteredPieSeries>
              <c15:ser>
                <c:idx val="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6-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78-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7A-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C-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E-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0-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(Annual!$M$25,Annual!$M$36:$M$37,Annual!$M$48:$M$49,Annual!$M$61)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81-D9B8-4FC5-B973-F35D0EDF408F}"/>
                  </c:ext>
                </c:extLst>
              </c15:ser>
            </c15:filteredPieSeries>
            <c15:filteredPieSeries>
              <c15:ser>
                <c:idx val="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83-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5-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7-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9-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B-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D-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(Annual!$N$25,Annual!$N$36:$N$37,Annual!$N$48:$N$49,Annual!$N$61)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8E-D9B8-4FC5-B973-F35D0EDF408F}"/>
                  </c:ext>
                </c:extLst>
              </c15:ser>
            </c15:filteredPieSeries>
            <c15:filteredPieSeries>
              <c15:ser>
                <c:idx val="5"/>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0-D9B8-4FC5-B973-F35D0EDF408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2-D9B8-4FC5-B973-F35D0EDF408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4-D9B8-4FC5-B973-F35D0EDF408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6-D9B8-4FC5-B973-F35D0EDF408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8-D9B8-4FC5-B973-F35D0EDF408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A-D9B8-4FC5-B973-F35D0EDF408F}"/>
                    </c:ext>
                  </c:extLst>
                </c:dPt>
                <c:cat>
                  <c:strLit>
                    <c:ptCount val="6"/>
                    <c:pt idx="0">
                      <c:v>税金</c:v>
                    </c:pt>
                    <c:pt idx="1">
                      <c:v>貯蓄</c:v>
                    </c:pt>
                    <c:pt idx="2">
                      <c:v>自己投資</c:v>
                    </c:pt>
                    <c:pt idx="3">
                      <c:v>固定費</c:v>
                    </c:pt>
                    <c:pt idx="4">
                      <c:v>特別費</c:v>
                    </c:pt>
                    <c:pt idx="5">
                      <c:v>変動費</c:v>
                    </c:pt>
                  </c:strLit>
                </c:cat>
                <c:val>
                  <c:numRef>
                    <c:extLst xmlns:c15="http://schemas.microsoft.com/office/drawing/2012/chart">
                      <c:ext xmlns:c15="http://schemas.microsoft.com/office/drawing/2012/chart" uri="{02D57815-91ED-43cb-92C2-25804820EDAC}">
                        <c15:formulaRef>
                          <c15:sqref>(Annual!$O$25,Annual!$O$36:$O$37,Annual!$O$48:$O$49,Annual!$O$61)</c15:sqref>
                        </c15:formulaRef>
                      </c:ext>
                    </c:extLst>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9B-D9B8-4FC5-B973-F35D0EDF408F}"/>
                  </c:ext>
                </c:extLst>
              </c15:ser>
            </c15:filteredPieSeries>
          </c:ext>
        </c:extLst>
      </c:doughnutChart>
      <c:spPr>
        <a:noFill/>
        <a:ln>
          <a:noFill/>
        </a:ln>
        <a:effectLst/>
      </c:spPr>
    </c:plotArea>
    <c:legend>
      <c:legendPos val="b"/>
      <c:layout>
        <c:manualLayout>
          <c:xMode val="edge"/>
          <c:yMode val="edge"/>
          <c:x val="3.1093114841174985E-2"/>
          <c:y val="0.8125474461799953"/>
          <c:w val="0.85390979534858535"/>
          <c:h val="0.1563188710158487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1C2A-44D6-82E8-36CF9639ECB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1C2A-44D6-82E8-36CF9639ECB2}"/>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1C2A-44D6-82E8-36CF9639ECB2}"/>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1C2A-44D6-82E8-36CF9639ECB2}"/>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1C2A-44D6-82E8-36CF9639ECB2}"/>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1C2A-44D6-82E8-36CF9639ECB2}"/>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1C2A-44D6-82E8-36CF9639ECB2}"/>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1C2A-44D6-82E8-36CF9639ECB2}"/>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'3'!$B$38:$B$43</c:f>
              <c:strCache>
                <c:ptCount val="6"/>
                <c:pt idx="0">
                  <c:v>Tax</c:v>
                </c:pt>
                <c:pt idx="1">
                  <c:v>Savings</c:v>
                </c:pt>
                <c:pt idx="2">
                  <c:v>Self investment</c:v>
                </c:pt>
                <c:pt idx="3">
                  <c:v>Fixed expenses</c:v>
                </c:pt>
                <c:pt idx="4">
                  <c:v>Special expenses</c:v>
                </c:pt>
                <c:pt idx="5">
                  <c:v>Variable expenses</c:v>
                </c:pt>
              </c:strCache>
            </c:strRef>
          </c:cat>
          <c:val>
            <c:numRef>
              <c:f>'3'!$C$38:$C$43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1C2A-44D6-82E8-36CF9639ECB2}"/>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37"/>
          <c:order val="3"/>
          <c:tx>
            <c:strRef>
              <c:f>Annual!$G$3</c:f>
              <c:strCache>
                <c:ptCount val="1"/>
                <c:pt idx="0">
                  <c:v>April</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40-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E852-44BD-8DFD-6B6BA0A72567}"/>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4-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E852-44BD-8DFD-6B6BA0A72567}"/>
              </c:ext>
            </c:extLst>
          </c:dPt>
          <c:dPt>
            <c:idx val="5"/>
            <c:bubble3D val="0"/>
            <c:spPr>
              <a:solidFill>
                <a:schemeClr val="accent5">
                  <a:lumMod val="40000"/>
                  <a:lumOff val="60000"/>
                </a:schemeClr>
              </a:solidFill>
              <a:ln w="19050">
                <a:solidFill>
                  <a:schemeClr val="bg1"/>
                </a:solidFill>
              </a:ln>
              <a:effectLst/>
            </c:spPr>
            <c:extLst xmlns:c15="http://schemas.microsoft.com/office/drawing/2012/chart">
              <c:ext xmlns:c16="http://schemas.microsoft.com/office/drawing/2014/chart" uri="{C3380CC4-5D6E-409C-BE32-E72D297353CC}">
                <c16:uniqueId val="{0000004A-E852-44BD-8DFD-6B6BA0A72567}"/>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4C-E852-44BD-8DFD-6B6BA0A7256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F982-461A-AA43-295646FEB57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982-461A-AA43-295646FEB57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F982-461A-AA43-295646FEB5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Annual!$G$38:$G$48</c15:sqref>
                  </c15:fullRef>
                </c:ext>
              </c:extLst>
              <c:f>Annual!$G$38:$G$47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E852-44BD-8DFD-6B6BA0A72567}"/>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E852-44BD-8DFD-6B6BA0A7256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852-44BD-8DFD-6B6BA0A72567}"/>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E852-44BD-8DFD-6B6BA0A7256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852-44BD-8DFD-6B6BA0A72567}"/>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E852-44BD-8DFD-6B6BA0A7256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852-44BD-8DFD-6B6BA0A72567}"/>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E852-44BD-8DFD-6B6BA0A7256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F982-461A-AA43-295646FEB57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F982-461A-AA43-295646FEB57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F982-461A-AA43-295646FEB572}"/>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E852-44BD-8DFD-6B6BA0A72567}"/>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E852-44BD-8DFD-6B6BA0A72567}"/>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E852-44BD-8DFD-6B6BA0A72567}"/>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E852-44BD-8DFD-6B6BA0A72567}"/>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E852-44BD-8DFD-6B6BA0A72567}"/>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E852-44BD-8DFD-6B6BA0A72567}"/>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E852-44BD-8DFD-6B6BA0A72567}"/>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E852-44BD-8DFD-6B6BA0A72567}"/>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E852-44BD-8DFD-6B6BA0A72567}"/>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E852-44BD-8DFD-6B6BA0A72567}"/>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E852-44BD-8DFD-6B6BA0A7256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E852-44BD-8DFD-6B6BA0A7256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E852-44BD-8DFD-6B6BA0A7256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E852-44BD-8DFD-6B6BA0A7256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E852-44BD-8DFD-6B6BA0A7256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E852-44BD-8DFD-6B6BA0A7256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E852-44BD-8DFD-6B6BA0A7256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F982-461A-AA43-295646FEB57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F982-461A-AA43-295646FEB57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F982-461A-AA43-295646FEB57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E852-44BD-8DFD-6B6BA0A72567}"/>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0"/>
          <c:order val="3"/>
          <c:tx>
            <c:strRef>
              <c:f>Annual!$G$3</c:f>
              <c:strCache>
                <c:ptCount val="1"/>
                <c:pt idx="0">
                  <c:v>April</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40-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908F-43DC-9D7E-DEA051E9376C}"/>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4-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908F-43DC-9D7E-DEA051E9376C}"/>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A-908F-43DC-9D7E-DEA051E9376C}"/>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4C-908F-43DC-9D7E-DEA051E9376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B44-45A9-BB77-F095881EE32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B44-45A9-BB77-F095881EE327}"/>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5B44-45A9-BB77-F095881EE3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Annual!$G$51:$G$61</c15:sqref>
                  </c15:fullRef>
                </c:ext>
              </c:extLst>
              <c:f>Annual!$G$51:$G$60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908F-43DC-9D7E-DEA051E9376C}"/>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908F-43DC-9D7E-DEA051E9376C}"/>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908F-43DC-9D7E-DEA051E9376C}"/>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908F-43DC-9D7E-DEA051E9376C}"/>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908F-43DC-9D7E-DEA051E9376C}"/>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908F-43DC-9D7E-DEA051E937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08F-43DC-9D7E-DEA051E9376C}"/>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908F-43DC-9D7E-DEA051E9376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5B44-45A9-BB77-F095881EE327}"/>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5B44-45A9-BB77-F095881EE327}"/>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5B44-45A9-BB77-F095881EE327}"/>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908F-43DC-9D7E-DEA051E9376C}"/>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908F-43DC-9D7E-DEA051E9376C}"/>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908F-43DC-9D7E-DEA051E9376C}"/>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908F-43DC-9D7E-DEA051E9376C}"/>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908F-43DC-9D7E-DEA051E9376C}"/>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908F-43DC-9D7E-DEA051E9376C}"/>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908F-43DC-9D7E-DEA051E9376C}"/>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908F-43DC-9D7E-DEA051E9376C}"/>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908F-43DC-9D7E-DEA051E9376C}"/>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908F-43DC-9D7E-DEA051E9376C}"/>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908F-43DC-9D7E-DEA051E9376C}"/>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908F-43DC-9D7E-DEA051E9376C}"/>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908F-43DC-9D7E-DEA051E9376C}"/>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908F-43DC-9D7E-DEA051E9376C}"/>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908F-43DC-9D7E-DEA051E9376C}"/>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908F-43DC-9D7E-DEA051E9376C}"/>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908F-43DC-9D7E-DEA051E9376C}"/>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5B44-45A9-BB77-F095881EE327}"/>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5B44-45A9-BB77-F095881EE327}"/>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5B44-45A9-BB77-F095881EE327}"/>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908F-43DC-9D7E-DEA051E9376C}"/>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53977407901387"/>
          <c:y val="2.1670769205343918E-2"/>
          <c:w val="0.80387193420088621"/>
          <c:h val="0.43126945424658414"/>
        </c:manualLayout>
      </c:layout>
      <c:barChart>
        <c:barDir val="col"/>
        <c:grouping val="stacked"/>
        <c:varyColors val="0"/>
        <c:ser>
          <c:idx val="9"/>
          <c:order val="0"/>
          <c:tx>
            <c:strRef>
              <c:f>'4'!$F$24</c:f>
              <c:strCache>
                <c:ptCount val="1"/>
              </c:strCache>
            </c:strRef>
          </c:tx>
          <c:spPr>
            <a:solidFill>
              <a:schemeClr val="accent6">
                <a:lumMod val="40000"/>
                <a:lumOff val="60000"/>
              </a:schemeClr>
            </a:solidFill>
            <a:ln>
              <a:noFill/>
            </a:ln>
            <a:effectLst/>
          </c:spPr>
          <c:invertIfNegative val="0"/>
          <c:cat>
            <c:strRef>
              <c:f>'4'!$G$23:$L$23</c:f>
              <c:strCache>
                <c:ptCount val="5"/>
                <c:pt idx="0">
                  <c:v>1-4th</c:v>
                </c:pt>
                <c:pt idx="1">
                  <c:v>5-11th</c:v>
                </c:pt>
                <c:pt idx="2">
                  <c:v>12-18th</c:v>
                </c:pt>
                <c:pt idx="3">
                  <c:v>19-25th</c:v>
                </c:pt>
                <c:pt idx="4">
                  <c:v>26-30th</c:v>
                </c:pt>
              </c:strCache>
            </c:strRef>
          </c:cat>
          <c:val>
            <c:numRef>
              <c:f>'4'!$G$24:$L$24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2B0-40A5-8D2B-66B3F1E9C90D}"/>
            </c:ext>
          </c:extLst>
        </c:ser>
        <c:ser>
          <c:idx val="8"/>
          <c:order val="1"/>
          <c:tx>
            <c:strRef>
              <c:f>'4'!$F$25</c:f>
              <c:strCache>
                <c:ptCount val="1"/>
              </c:strCache>
            </c:strRef>
          </c:tx>
          <c:spPr>
            <a:solidFill>
              <a:schemeClr val="bg2">
                <a:lumMod val="90000"/>
              </a:schemeClr>
            </a:solidFill>
            <a:ln>
              <a:noFill/>
            </a:ln>
            <a:effectLst/>
          </c:spPr>
          <c:invertIfNegative val="0"/>
          <c:cat>
            <c:strRef>
              <c:f>'4'!$G$23:$L$23</c:f>
              <c:strCache>
                <c:ptCount val="5"/>
                <c:pt idx="0">
                  <c:v>1-4th</c:v>
                </c:pt>
                <c:pt idx="1">
                  <c:v>5-11th</c:v>
                </c:pt>
                <c:pt idx="2">
                  <c:v>12-18th</c:v>
                </c:pt>
                <c:pt idx="3">
                  <c:v>19-25th</c:v>
                </c:pt>
                <c:pt idx="4">
                  <c:v>26-30th</c:v>
                </c:pt>
              </c:strCache>
            </c:strRef>
          </c:cat>
          <c:val>
            <c:numRef>
              <c:f>'4'!$G$25:$L$25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2B0-40A5-8D2B-66B3F1E9C90D}"/>
            </c:ext>
          </c:extLst>
        </c:ser>
        <c:ser>
          <c:idx val="7"/>
          <c:order val="2"/>
          <c:tx>
            <c:strRef>
              <c:f>'4'!$F$26</c:f>
              <c:strCache>
                <c:ptCount val="1"/>
              </c:strCache>
            </c:strRef>
          </c:tx>
          <c:spPr>
            <a:solidFill>
              <a:srgbClr val="FEE39A"/>
            </a:solidFill>
            <a:ln>
              <a:noFill/>
            </a:ln>
            <a:effectLst/>
          </c:spPr>
          <c:invertIfNegative val="0"/>
          <c:cat>
            <c:strRef>
              <c:f>'4'!$G$23:$L$23</c:f>
              <c:strCache>
                <c:ptCount val="5"/>
                <c:pt idx="0">
                  <c:v>1-4th</c:v>
                </c:pt>
                <c:pt idx="1">
                  <c:v>5-11th</c:v>
                </c:pt>
                <c:pt idx="2">
                  <c:v>12-18th</c:v>
                </c:pt>
                <c:pt idx="3">
                  <c:v>19-25th</c:v>
                </c:pt>
                <c:pt idx="4">
                  <c:v>26-30th</c:v>
                </c:pt>
              </c:strCache>
            </c:strRef>
          </c:cat>
          <c:val>
            <c:numRef>
              <c:f>'4'!$G$26:$L$26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D2B0-40A5-8D2B-66B3F1E9C90D}"/>
            </c:ext>
          </c:extLst>
        </c:ser>
        <c:ser>
          <c:idx val="6"/>
          <c:order val="3"/>
          <c:tx>
            <c:strRef>
              <c:f>'4'!$F$27</c:f>
              <c:strCache>
                <c:ptCount val="1"/>
              </c:strCache>
            </c:strRef>
          </c:tx>
          <c:spPr>
            <a:solidFill>
              <a:schemeClr val="accent2">
                <a:lumMod val="60000"/>
                <a:lumOff val="40000"/>
              </a:schemeClr>
            </a:solidFill>
            <a:ln>
              <a:noFill/>
            </a:ln>
            <a:effectLst/>
          </c:spPr>
          <c:invertIfNegative val="0"/>
          <c:cat>
            <c:strRef>
              <c:f>'4'!$G$23:$L$23</c:f>
              <c:strCache>
                <c:ptCount val="5"/>
                <c:pt idx="0">
                  <c:v>1-4th</c:v>
                </c:pt>
                <c:pt idx="1">
                  <c:v>5-11th</c:v>
                </c:pt>
                <c:pt idx="2">
                  <c:v>12-18th</c:v>
                </c:pt>
                <c:pt idx="3">
                  <c:v>19-25th</c:v>
                </c:pt>
                <c:pt idx="4">
                  <c:v>26-30th</c:v>
                </c:pt>
              </c:strCache>
            </c:strRef>
          </c:cat>
          <c:val>
            <c:numRef>
              <c:f>'4'!$G$27:$L$27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D2B0-40A5-8D2B-66B3F1E9C90D}"/>
            </c:ext>
          </c:extLst>
        </c:ser>
        <c:ser>
          <c:idx val="4"/>
          <c:order val="4"/>
          <c:tx>
            <c:strRef>
              <c:f>'4'!$F$28</c:f>
              <c:strCache>
                <c:ptCount val="1"/>
              </c:strCache>
            </c:strRef>
          </c:tx>
          <c:spPr>
            <a:solidFill>
              <a:schemeClr val="accent5"/>
            </a:solidFill>
            <a:ln>
              <a:noFill/>
            </a:ln>
            <a:effectLst/>
          </c:spPr>
          <c:invertIfNegative val="0"/>
          <c:cat>
            <c:strRef>
              <c:f>'4'!$G$23:$L$23</c:f>
              <c:strCache>
                <c:ptCount val="5"/>
                <c:pt idx="0">
                  <c:v>1-4th</c:v>
                </c:pt>
                <c:pt idx="1">
                  <c:v>5-11th</c:v>
                </c:pt>
                <c:pt idx="2">
                  <c:v>12-18th</c:v>
                </c:pt>
                <c:pt idx="3">
                  <c:v>19-25th</c:v>
                </c:pt>
                <c:pt idx="4">
                  <c:v>26-30th</c:v>
                </c:pt>
              </c:strCache>
            </c:strRef>
          </c:cat>
          <c:val>
            <c:numRef>
              <c:f>'4'!$G$28:$L$28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D2B0-40A5-8D2B-66B3F1E9C90D}"/>
            </c:ext>
          </c:extLst>
        </c:ser>
        <c:ser>
          <c:idx val="5"/>
          <c:order val="5"/>
          <c:tx>
            <c:strRef>
              <c:f>'4'!$F$29</c:f>
              <c:strCache>
                <c:ptCount val="1"/>
              </c:strCache>
            </c:strRef>
          </c:tx>
          <c:spPr>
            <a:solidFill>
              <a:schemeClr val="accent6"/>
            </a:solidFill>
            <a:ln>
              <a:noFill/>
            </a:ln>
            <a:effectLst/>
          </c:spPr>
          <c:invertIfNegative val="0"/>
          <c:cat>
            <c:strRef>
              <c:f>'4'!$G$23:$L$23</c:f>
              <c:strCache>
                <c:ptCount val="5"/>
                <c:pt idx="0">
                  <c:v>1-4th</c:v>
                </c:pt>
                <c:pt idx="1">
                  <c:v>5-11th</c:v>
                </c:pt>
                <c:pt idx="2">
                  <c:v>12-18th</c:v>
                </c:pt>
                <c:pt idx="3">
                  <c:v>19-25th</c:v>
                </c:pt>
                <c:pt idx="4">
                  <c:v>26-30th</c:v>
                </c:pt>
              </c:strCache>
            </c:strRef>
          </c:cat>
          <c:val>
            <c:numRef>
              <c:f>'4'!$G$29:$L$29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D2B0-40A5-8D2B-66B3F1E9C90D}"/>
            </c:ext>
          </c:extLst>
        </c:ser>
        <c:ser>
          <c:idx val="0"/>
          <c:order val="6"/>
          <c:tx>
            <c:strRef>
              <c:f>'4'!$F$30</c:f>
              <c:strCache>
                <c:ptCount val="1"/>
              </c:strCache>
            </c:strRef>
          </c:tx>
          <c:spPr>
            <a:solidFill>
              <a:schemeClr val="accent1"/>
            </a:solidFill>
            <a:ln>
              <a:noFill/>
            </a:ln>
            <a:effectLst/>
          </c:spPr>
          <c:invertIfNegative val="0"/>
          <c:cat>
            <c:strRef>
              <c:f>'4'!$G$23:$L$23</c:f>
              <c:strCache>
                <c:ptCount val="5"/>
                <c:pt idx="0">
                  <c:v>1-4th</c:v>
                </c:pt>
                <c:pt idx="1">
                  <c:v>5-11th</c:v>
                </c:pt>
                <c:pt idx="2">
                  <c:v>12-18th</c:v>
                </c:pt>
                <c:pt idx="3">
                  <c:v>19-25th</c:v>
                </c:pt>
                <c:pt idx="4">
                  <c:v>26-30th</c:v>
                </c:pt>
              </c:strCache>
            </c:strRef>
          </c:cat>
          <c:val>
            <c:numRef>
              <c:f>'4'!$G$30:$L$30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D2B0-40A5-8D2B-66B3F1E9C90D}"/>
            </c:ext>
          </c:extLst>
        </c:ser>
        <c:ser>
          <c:idx val="1"/>
          <c:order val="7"/>
          <c:tx>
            <c:strRef>
              <c:f>'4'!$F$31</c:f>
              <c:strCache>
                <c:ptCount val="1"/>
              </c:strCache>
            </c:strRef>
          </c:tx>
          <c:spPr>
            <a:solidFill>
              <a:schemeClr val="accent2"/>
            </a:solidFill>
            <a:ln>
              <a:noFill/>
            </a:ln>
            <a:effectLst/>
          </c:spPr>
          <c:invertIfNegative val="0"/>
          <c:cat>
            <c:strRef>
              <c:f>'4'!$G$23:$L$23</c:f>
              <c:strCache>
                <c:ptCount val="5"/>
                <c:pt idx="0">
                  <c:v>1-4th</c:v>
                </c:pt>
                <c:pt idx="1">
                  <c:v>5-11th</c:v>
                </c:pt>
                <c:pt idx="2">
                  <c:v>12-18th</c:v>
                </c:pt>
                <c:pt idx="3">
                  <c:v>19-25th</c:v>
                </c:pt>
                <c:pt idx="4">
                  <c:v>26-30th</c:v>
                </c:pt>
              </c:strCache>
            </c:strRef>
          </c:cat>
          <c:val>
            <c:numRef>
              <c:f>'4'!$G$31:$L$31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D2B0-40A5-8D2B-66B3F1E9C90D}"/>
            </c:ext>
          </c:extLst>
        </c:ser>
        <c:ser>
          <c:idx val="2"/>
          <c:order val="8"/>
          <c:tx>
            <c:strRef>
              <c:f>'4'!$F$32</c:f>
              <c:strCache>
                <c:ptCount val="1"/>
              </c:strCache>
            </c:strRef>
          </c:tx>
          <c:spPr>
            <a:solidFill>
              <a:schemeClr val="accent3"/>
            </a:solidFill>
            <a:ln>
              <a:noFill/>
            </a:ln>
            <a:effectLst/>
          </c:spPr>
          <c:invertIfNegative val="0"/>
          <c:cat>
            <c:strRef>
              <c:f>'4'!$G$23:$L$23</c:f>
              <c:strCache>
                <c:ptCount val="5"/>
                <c:pt idx="0">
                  <c:v>1-4th</c:v>
                </c:pt>
                <c:pt idx="1">
                  <c:v>5-11th</c:v>
                </c:pt>
                <c:pt idx="2">
                  <c:v>12-18th</c:v>
                </c:pt>
                <c:pt idx="3">
                  <c:v>19-25th</c:v>
                </c:pt>
                <c:pt idx="4">
                  <c:v>26-30th</c:v>
                </c:pt>
              </c:strCache>
            </c:strRef>
          </c:cat>
          <c:val>
            <c:numRef>
              <c:f>'4'!$G$32:$L$32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D2B0-40A5-8D2B-66B3F1E9C90D}"/>
            </c:ext>
          </c:extLst>
        </c:ser>
        <c:ser>
          <c:idx val="3"/>
          <c:order val="9"/>
          <c:tx>
            <c:strRef>
              <c:f>'4'!$F$33</c:f>
              <c:strCache>
                <c:ptCount val="1"/>
              </c:strCache>
            </c:strRef>
          </c:tx>
          <c:spPr>
            <a:solidFill>
              <a:schemeClr val="accent4"/>
            </a:solidFill>
            <a:ln>
              <a:noFill/>
            </a:ln>
            <a:effectLst/>
          </c:spPr>
          <c:invertIfNegative val="0"/>
          <c:cat>
            <c:strRef>
              <c:f>'4'!$G$23:$L$23</c:f>
              <c:strCache>
                <c:ptCount val="5"/>
                <c:pt idx="0">
                  <c:v>1-4th</c:v>
                </c:pt>
                <c:pt idx="1">
                  <c:v>5-11th</c:v>
                </c:pt>
                <c:pt idx="2">
                  <c:v>12-18th</c:v>
                </c:pt>
                <c:pt idx="3">
                  <c:v>19-25th</c:v>
                </c:pt>
                <c:pt idx="4">
                  <c:v>26-30th</c:v>
                </c:pt>
              </c:strCache>
            </c:strRef>
          </c:cat>
          <c:val>
            <c:numRef>
              <c:f>'4'!$G$33:$L$33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D2B0-40A5-8D2B-66B3F1E9C90D}"/>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'4'!$F$34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'4'!$G$23:$L$23</c:f>
              <c:strCache>
                <c:ptCount val="5"/>
                <c:pt idx="0">
                  <c:v>1-4th</c:v>
                </c:pt>
                <c:pt idx="1">
                  <c:v>5-11th</c:v>
                </c:pt>
                <c:pt idx="2">
                  <c:v>12-18th</c:v>
                </c:pt>
                <c:pt idx="3">
                  <c:v>19-25th</c:v>
                </c:pt>
                <c:pt idx="4">
                  <c:v>26-30th</c:v>
                </c:pt>
              </c:strCache>
            </c:strRef>
          </c:cat>
          <c:val>
            <c:numRef>
              <c:f>'4'!$G$34:$L$34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D2B0-40A5-8D2B-66B3F1E9C90D}"/>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'4'!$B$37</c:f>
              <c:strCache>
                <c:ptCount val="1"/>
                <c:pt idx="0">
                  <c:v>Income</c:v>
                </c:pt>
              </c:strCache>
            </c:strRef>
          </c:tx>
          <c:spPr>
            <a:solidFill>
              <a:schemeClr val="accent5"/>
            </a:solidFill>
            <a:ln>
              <a:noFill/>
            </a:ln>
            <a:effectLst/>
          </c:spPr>
          <c:invertIfNegative val="0"/>
          <c:dLbls>
            <c:delete val="1"/>
          </c:dLbls>
          <c:val>
            <c:numRef>
              <c:f>'4'!$C$37:$D$37</c:f>
              <c:numCache>
                <c:formatCode>\$#,##0.00_);[Red]\(\$#,##0.00\)</c:formatCode>
                <c:ptCount val="2"/>
                <c:pt idx="1">
                  <c:v>0</c:v>
                </c:pt>
              </c:numCache>
            </c:numRef>
          </c:val>
          <c:extLst>
            <c:ext xmlns:c16="http://schemas.microsoft.com/office/drawing/2014/chart" uri="{C3380CC4-5D6E-409C-BE32-E72D297353CC}">
              <c16:uniqueId val="{00000000-2CB3-4F9A-BCC4-8CCD96975AAC}"/>
            </c:ext>
          </c:extLst>
        </c:ser>
        <c:ser>
          <c:idx val="1"/>
          <c:order val="1"/>
          <c:tx>
            <c:strRef>
              <c:f>'4'!$B$38</c:f>
              <c:strCache>
                <c:ptCount val="1"/>
                <c:pt idx="0">
                  <c:v>Tax</c:v>
                </c:pt>
              </c:strCache>
            </c:strRef>
          </c:tx>
          <c:spPr>
            <a:solidFill>
              <a:schemeClr val="bg2">
                <a:lumMod val="75000"/>
              </a:schemeClr>
            </a:solidFill>
            <a:ln>
              <a:noFill/>
            </a:ln>
            <a:effectLst/>
          </c:spPr>
          <c:invertIfNegative val="0"/>
          <c:dLbls>
            <c:delete val="1"/>
          </c:dLbls>
          <c:val>
            <c:numRef>
              <c:f>'4'!$C$38:$D$38</c:f>
              <c:numCache>
                <c:formatCode>\$#,##0.00_);[Red]\(\$#,##0.00\)</c:formatCode>
                <c:ptCount val="2"/>
                <c:pt idx="0">
                  <c:v>0</c:v>
                </c:pt>
              </c:numCache>
            </c:numRef>
          </c:val>
          <c:extLst>
            <c:ext xmlns:c16="http://schemas.microsoft.com/office/drawing/2014/chart" uri="{C3380CC4-5D6E-409C-BE32-E72D297353CC}">
              <c16:uniqueId val="{00000001-2CB3-4F9A-BCC4-8CCD96975AAC}"/>
            </c:ext>
          </c:extLst>
        </c:ser>
        <c:ser>
          <c:idx val="2"/>
          <c:order val="2"/>
          <c:tx>
            <c:strRef>
              <c:f>'4'!$B$39</c:f>
              <c:strCache>
                <c:ptCount val="1"/>
                <c:pt idx="0">
                  <c:v>Savings</c:v>
                </c:pt>
              </c:strCache>
            </c:strRef>
          </c:tx>
          <c:spPr>
            <a:solidFill>
              <a:schemeClr val="accent2"/>
            </a:solidFill>
            <a:ln>
              <a:noFill/>
            </a:ln>
            <a:effectLst/>
          </c:spPr>
          <c:invertIfNegative val="0"/>
          <c:dLbls>
            <c:delete val="1"/>
          </c:dLbls>
          <c:val>
            <c:numRef>
              <c:f>'4'!$C$39:$D$39</c:f>
              <c:numCache>
                <c:formatCode>\$#,##0.00_);[Red]\(\$#,##0.00\)</c:formatCode>
                <c:ptCount val="2"/>
                <c:pt idx="0">
                  <c:v>0</c:v>
                </c:pt>
              </c:numCache>
            </c:numRef>
          </c:val>
          <c:extLst>
            <c:ext xmlns:c16="http://schemas.microsoft.com/office/drawing/2014/chart" uri="{C3380CC4-5D6E-409C-BE32-E72D297353CC}">
              <c16:uniqueId val="{00000002-2CB3-4F9A-BCC4-8CCD96975AAC}"/>
            </c:ext>
          </c:extLst>
        </c:ser>
        <c:ser>
          <c:idx val="3"/>
          <c:order val="3"/>
          <c:tx>
            <c:strRef>
              <c:f>'4'!$B$40</c:f>
              <c:strCache>
                <c:ptCount val="1"/>
                <c:pt idx="0">
                  <c:v>Self investment</c:v>
                </c:pt>
              </c:strCache>
            </c:strRef>
          </c:tx>
          <c:spPr>
            <a:solidFill>
              <a:schemeClr val="accent4"/>
            </a:solidFill>
            <a:ln>
              <a:noFill/>
            </a:ln>
            <a:effectLst/>
          </c:spPr>
          <c:invertIfNegative val="0"/>
          <c:dLbls>
            <c:delete val="1"/>
          </c:dLbls>
          <c:val>
            <c:numRef>
              <c:f>'4'!$C$40:$D$40</c:f>
              <c:numCache>
                <c:formatCode>\$#,##0.00_);[Red]\(\$#,##0.00\)</c:formatCode>
                <c:ptCount val="2"/>
                <c:pt idx="0">
                  <c:v>0</c:v>
                </c:pt>
              </c:numCache>
            </c:numRef>
          </c:val>
          <c:extLst>
            <c:ext xmlns:c16="http://schemas.microsoft.com/office/drawing/2014/chart" uri="{C3380CC4-5D6E-409C-BE32-E72D297353CC}">
              <c16:uniqueId val="{00000003-2CB3-4F9A-BCC4-8CCD96975AAC}"/>
            </c:ext>
          </c:extLst>
        </c:ser>
        <c:ser>
          <c:idx val="4"/>
          <c:order val="4"/>
          <c:tx>
            <c:strRef>
              <c:f>'4'!$B$41</c:f>
              <c:strCache>
                <c:ptCount val="1"/>
                <c:pt idx="0">
                  <c:v>Fixed expenses</c:v>
                </c:pt>
              </c:strCache>
            </c:strRef>
          </c:tx>
          <c:spPr>
            <a:solidFill>
              <a:schemeClr val="accent5">
                <a:lumMod val="60000"/>
                <a:lumOff val="40000"/>
              </a:schemeClr>
            </a:solidFill>
            <a:ln>
              <a:noFill/>
            </a:ln>
            <a:effectLst/>
          </c:spPr>
          <c:invertIfNegative val="0"/>
          <c:dLbls>
            <c:delete val="1"/>
          </c:dLbls>
          <c:val>
            <c:numRef>
              <c:f>'4'!$C$41:$D$41</c:f>
              <c:numCache>
                <c:formatCode>\$#,##0.00_);[Red]\(\$#,##0.00\)</c:formatCode>
                <c:ptCount val="2"/>
                <c:pt idx="0">
                  <c:v>0</c:v>
                </c:pt>
              </c:numCache>
            </c:numRef>
          </c:val>
          <c:extLst>
            <c:ext xmlns:c16="http://schemas.microsoft.com/office/drawing/2014/chart" uri="{C3380CC4-5D6E-409C-BE32-E72D297353CC}">
              <c16:uniqueId val="{00000004-2CB3-4F9A-BCC4-8CCD96975AAC}"/>
            </c:ext>
          </c:extLst>
        </c:ser>
        <c:ser>
          <c:idx val="5"/>
          <c:order val="5"/>
          <c:tx>
            <c:strRef>
              <c:f>'4'!$B$42</c:f>
              <c:strCache>
                <c:ptCount val="1"/>
                <c:pt idx="0">
                  <c:v>Special expenses</c:v>
                </c:pt>
              </c:strCache>
            </c:strRef>
          </c:tx>
          <c:spPr>
            <a:solidFill>
              <a:schemeClr val="accent6"/>
            </a:solidFill>
            <a:ln>
              <a:noFill/>
            </a:ln>
            <a:effectLst/>
          </c:spPr>
          <c:invertIfNegative val="0"/>
          <c:dLbls>
            <c:delete val="1"/>
          </c:dLbls>
          <c:val>
            <c:numRef>
              <c:f>'4'!$C$42:$D$42</c:f>
              <c:numCache>
                <c:formatCode>\$#,##0.00_);[Red]\(\$#,##0.00\)</c:formatCode>
                <c:ptCount val="2"/>
                <c:pt idx="0">
                  <c:v>0</c:v>
                </c:pt>
              </c:numCache>
            </c:numRef>
          </c:val>
          <c:extLst>
            <c:ext xmlns:c16="http://schemas.microsoft.com/office/drawing/2014/chart" uri="{C3380CC4-5D6E-409C-BE32-E72D297353CC}">
              <c16:uniqueId val="{00000005-2CB3-4F9A-BCC4-8CCD96975AAC}"/>
            </c:ext>
          </c:extLst>
        </c:ser>
        <c:ser>
          <c:idx val="6"/>
          <c:order val="6"/>
          <c:tx>
            <c:strRef>
              <c:f>'4'!$B$43</c:f>
              <c:strCache>
                <c:ptCount val="1"/>
                <c:pt idx="0">
                  <c:v>Variable expenses</c:v>
                </c:pt>
              </c:strCache>
            </c:strRef>
          </c:tx>
          <c:spPr>
            <a:solidFill>
              <a:srgbClr val="D6E0FE"/>
            </a:solidFill>
            <a:ln>
              <a:noFill/>
            </a:ln>
            <a:effectLst/>
          </c:spPr>
          <c:invertIfNegative val="0"/>
          <c:dLbls>
            <c:delete val="1"/>
          </c:dLbls>
          <c:val>
            <c:numRef>
              <c:f>'4'!$C$43:$D$43</c:f>
              <c:numCache>
                <c:formatCode>\$#,##0.00_);[Red]\(\$#,##0.00\)</c:formatCode>
                <c:ptCount val="2"/>
                <c:pt idx="0">
                  <c:v>0</c:v>
                </c:pt>
              </c:numCache>
            </c:numRef>
          </c:val>
          <c:extLst>
            <c:ext xmlns:c16="http://schemas.microsoft.com/office/drawing/2014/chart" uri="{C3380CC4-5D6E-409C-BE32-E72D297353CC}">
              <c16:uniqueId val="{00000006-2CB3-4F9A-BCC4-8CCD96975AAC}"/>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'4'!$B$44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2CB3-4F9A-BCC4-8CCD96975AAC}"/>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2CB3-4F9A-BCC4-8CCD96975AAC}"/>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2CB3-4F9A-BCC4-8CCD96975AA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'4'!$C$44:$D$44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2CB3-4F9A-BCC4-8CCD96975AAC}"/>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EFA4-4458-8966-43E6E3AC6CE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EFA4-4458-8966-43E6E3AC6CE4}"/>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EFA4-4458-8966-43E6E3AC6CE4}"/>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EFA4-4458-8966-43E6E3AC6CE4}"/>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EFA4-4458-8966-43E6E3AC6CE4}"/>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EFA4-4458-8966-43E6E3AC6CE4}"/>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EFA4-4458-8966-43E6E3AC6CE4}"/>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EFA4-4458-8966-43E6E3AC6CE4}"/>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'4'!$B$38:$B$43</c:f>
              <c:strCache>
                <c:ptCount val="6"/>
                <c:pt idx="0">
                  <c:v>Tax</c:v>
                </c:pt>
                <c:pt idx="1">
                  <c:v>Savings</c:v>
                </c:pt>
                <c:pt idx="2">
                  <c:v>Self investment</c:v>
                </c:pt>
                <c:pt idx="3">
                  <c:v>Fixed expenses</c:v>
                </c:pt>
                <c:pt idx="4">
                  <c:v>Special expenses</c:v>
                </c:pt>
                <c:pt idx="5">
                  <c:v>Variable expenses</c:v>
                </c:pt>
              </c:strCache>
            </c:strRef>
          </c:cat>
          <c:val>
            <c:numRef>
              <c:f>'4'!$C$38:$C$43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EFA4-4458-8966-43E6E3AC6CE4}"/>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38"/>
          <c:order val="4"/>
          <c:tx>
            <c:strRef>
              <c:f>Annual!$H$3</c:f>
              <c:strCache>
                <c:ptCount val="1"/>
                <c:pt idx="0">
                  <c:v>May</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55-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1643-45A4-AF32-FEDF6423EA98}"/>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9-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1643-45A4-AF32-FEDF6423EA98}"/>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1643-45A4-AF32-FEDF6423EA98}"/>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1643-45A4-AF32-FEDF6423EA9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8B3A-4AAB-9639-8B68FC33C4FF}"/>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B3A-4AAB-9639-8B68FC33C4FF}"/>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8B3A-4AAB-9639-8B68FC33C4F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Annual!$H$38:$H$48</c15:sqref>
                  </c15:fullRef>
                </c:ext>
              </c:extLst>
              <c:f>Annual!$H$38:$H$47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1643-45A4-AF32-FEDF6423EA98}"/>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1643-45A4-AF32-FEDF6423EA9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643-45A4-AF32-FEDF6423EA98}"/>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1643-45A4-AF32-FEDF6423EA9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643-45A4-AF32-FEDF6423EA98}"/>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1643-45A4-AF32-FEDF6423EA9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643-45A4-AF32-FEDF6423EA98}"/>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1643-45A4-AF32-FEDF6423EA9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8B3A-4AAB-9639-8B68FC33C4FF}"/>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8B3A-4AAB-9639-8B68FC33C4FF}"/>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8B3A-4AAB-9639-8B68FC33C4FF}"/>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1643-45A4-AF32-FEDF6423EA98}"/>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1643-45A4-AF32-FEDF6423EA98}"/>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1643-45A4-AF32-FEDF6423EA98}"/>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1643-45A4-AF32-FEDF6423EA98}"/>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1643-45A4-AF32-FEDF6423EA98}"/>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1643-45A4-AF32-FEDF6423EA98}"/>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1643-45A4-AF32-FEDF6423EA98}"/>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1643-45A4-AF32-FEDF6423EA98}"/>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1643-45A4-AF32-FEDF6423EA98}"/>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1643-45A4-AF32-FEDF6423EA98}"/>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1643-45A4-AF32-FEDF6423EA9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1643-45A4-AF32-FEDF6423EA9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1643-45A4-AF32-FEDF6423EA9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1643-45A4-AF32-FEDF6423EA9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1643-45A4-AF32-FEDF6423EA9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1643-45A4-AF32-FEDF6423EA9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1643-45A4-AF32-FEDF6423EA9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8B3A-4AAB-9639-8B68FC33C4F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8B3A-4AAB-9639-8B68FC33C4F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8B3A-4AAB-9639-8B68FC33C4FF}"/>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1643-45A4-AF32-FEDF6423EA98}"/>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1"/>
          <c:order val="4"/>
          <c:tx>
            <c:strRef>
              <c:f>Annual!$H$3</c:f>
              <c:strCache>
                <c:ptCount val="1"/>
                <c:pt idx="0">
                  <c:v>May</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55-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4127-4958-A21C-B78E2AC8C7B8}"/>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9-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4127-4958-A21C-B78E2AC8C7B8}"/>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4127-4958-A21C-B78E2AC8C7B8}"/>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4127-4958-A21C-B78E2AC8C7B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A48-408C-AD27-EF994072938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A48-408C-AD27-EF994072938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A48-408C-AD27-EF994072938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Annual!$H$51:$H$61</c15:sqref>
                  </c15:fullRef>
                </c:ext>
              </c:extLst>
              <c:f>Annual!$H$51:$H$60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4127-4958-A21C-B78E2AC8C7B8}"/>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4127-4958-A21C-B78E2AC8C7B8}"/>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4127-4958-A21C-B78E2AC8C7B8}"/>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4127-4958-A21C-B78E2AC8C7B8}"/>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4127-4958-A21C-B78E2AC8C7B8}"/>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4127-4958-A21C-B78E2AC8C7B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127-4958-A21C-B78E2AC8C7B8}"/>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4127-4958-A21C-B78E2AC8C7B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BA48-408C-AD27-EF994072938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BA48-408C-AD27-EF994072938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BA48-408C-AD27-EF9940729382}"/>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4127-4958-A21C-B78E2AC8C7B8}"/>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4127-4958-A21C-B78E2AC8C7B8}"/>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4127-4958-A21C-B78E2AC8C7B8}"/>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4127-4958-A21C-B78E2AC8C7B8}"/>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4127-4958-A21C-B78E2AC8C7B8}"/>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4127-4958-A21C-B78E2AC8C7B8}"/>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4127-4958-A21C-B78E2AC8C7B8}"/>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4127-4958-A21C-B78E2AC8C7B8}"/>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4127-4958-A21C-B78E2AC8C7B8}"/>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4127-4958-A21C-B78E2AC8C7B8}"/>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4127-4958-A21C-B78E2AC8C7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4127-4958-A21C-B78E2AC8C7B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4127-4958-A21C-B78E2AC8C7B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4127-4958-A21C-B78E2AC8C7B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4127-4958-A21C-B78E2AC8C7B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4127-4958-A21C-B78E2AC8C7B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4127-4958-A21C-B78E2AC8C7B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BA48-408C-AD27-EF994072938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BA48-408C-AD27-EF994072938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BA48-408C-AD27-EF9940729382}"/>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4127-4958-A21C-B78E2AC8C7B8}"/>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53977407901387"/>
          <c:y val="2.1670769205343918E-2"/>
          <c:w val="0.80387193420088621"/>
          <c:h val="0.43126945424658414"/>
        </c:manualLayout>
      </c:layout>
      <c:barChart>
        <c:barDir val="col"/>
        <c:grouping val="stacked"/>
        <c:varyColors val="0"/>
        <c:ser>
          <c:idx val="9"/>
          <c:order val="0"/>
          <c:tx>
            <c:strRef>
              <c:f>'5'!$F$24</c:f>
              <c:strCache>
                <c:ptCount val="1"/>
              </c:strCache>
            </c:strRef>
          </c:tx>
          <c:spPr>
            <a:solidFill>
              <a:schemeClr val="accent6">
                <a:lumMod val="40000"/>
                <a:lumOff val="60000"/>
              </a:schemeClr>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65E-413F-A776-3136A16D9340}"/>
            </c:ext>
          </c:extLst>
        </c:ser>
        <c:ser>
          <c:idx val="8"/>
          <c:order val="1"/>
          <c:tx>
            <c:strRef>
              <c:f>'5'!$F$25</c:f>
              <c:strCache>
                <c:ptCount val="1"/>
              </c:strCache>
            </c:strRef>
          </c:tx>
          <c:spPr>
            <a:solidFill>
              <a:schemeClr val="bg2">
                <a:lumMod val="90000"/>
              </a:schemeClr>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65E-413F-A776-3136A16D9340}"/>
            </c:ext>
          </c:extLst>
        </c:ser>
        <c:ser>
          <c:idx val="7"/>
          <c:order val="2"/>
          <c:tx>
            <c:strRef>
              <c:f>'5'!$F$26</c:f>
              <c:strCache>
                <c:ptCount val="1"/>
              </c:strCache>
            </c:strRef>
          </c:tx>
          <c:spPr>
            <a:solidFill>
              <a:srgbClr val="FEE39A"/>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D65E-413F-A776-3136A16D9340}"/>
            </c:ext>
          </c:extLst>
        </c:ser>
        <c:ser>
          <c:idx val="6"/>
          <c:order val="3"/>
          <c:tx>
            <c:strRef>
              <c:f>'5'!$F$27</c:f>
              <c:strCache>
                <c:ptCount val="1"/>
              </c:strCache>
            </c:strRef>
          </c:tx>
          <c:spPr>
            <a:solidFill>
              <a:schemeClr val="accent2">
                <a:lumMod val="60000"/>
                <a:lumOff val="40000"/>
              </a:schemeClr>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D65E-413F-A776-3136A16D9340}"/>
            </c:ext>
          </c:extLst>
        </c:ser>
        <c:ser>
          <c:idx val="4"/>
          <c:order val="4"/>
          <c:tx>
            <c:strRef>
              <c:f>'5'!$F$28</c:f>
              <c:strCache>
                <c:ptCount val="1"/>
              </c:strCache>
            </c:strRef>
          </c:tx>
          <c:spPr>
            <a:solidFill>
              <a:schemeClr val="accent5"/>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D65E-413F-A776-3136A16D9340}"/>
            </c:ext>
          </c:extLst>
        </c:ser>
        <c:ser>
          <c:idx val="5"/>
          <c:order val="5"/>
          <c:tx>
            <c:strRef>
              <c:f>'5'!$F$29</c:f>
              <c:strCache>
                <c:ptCount val="1"/>
              </c:strCache>
            </c:strRef>
          </c:tx>
          <c:spPr>
            <a:solidFill>
              <a:schemeClr val="accent6"/>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D65E-413F-A776-3136A16D9340}"/>
            </c:ext>
          </c:extLst>
        </c:ser>
        <c:ser>
          <c:idx val="0"/>
          <c:order val="6"/>
          <c:tx>
            <c:strRef>
              <c:f>'5'!$F$30</c:f>
              <c:strCache>
                <c:ptCount val="1"/>
              </c:strCache>
            </c:strRef>
          </c:tx>
          <c:spPr>
            <a:solidFill>
              <a:schemeClr val="accent1"/>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D65E-413F-A776-3136A16D9340}"/>
            </c:ext>
          </c:extLst>
        </c:ser>
        <c:ser>
          <c:idx val="1"/>
          <c:order val="7"/>
          <c:tx>
            <c:strRef>
              <c:f>'5'!$F$31</c:f>
              <c:strCache>
                <c:ptCount val="1"/>
              </c:strCache>
            </c:strRef>
          </c:tx>
          <c:spPr>
            <a:solidFill>
              <a:schemeClr val="accent2"/>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D65E-413F-A776-3136A16D9340}"/>
            </c:ext>
          </c:extLst>
        </c:ser>
        <c:ser>
          <c:idx val="2"/>
          <c:order val="8"/>
          <c:tx>
            <c:strRef>
              <c:f>'5'!$F$32</c:f>
              <c:strCache>
                <c:ptCount val="1"/>
              </c:strCache>
            </c:strRef>
          </c:tx>
          <c:spPr>
            <a:solidFill>
              <a:schemeClr val="accent3"/>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D65E-413F-A776-3136A16D9340}"/>
            </c:ext>
          </c:extLst>
        </c:ser>
        <c:ser>
          <c:idx val="3"/>
          <c:order val="9"/>
          <c:tx>
            <c:strRef>
              <c:f>'5'!$F$33</c:f>
              <c:strCache>
                <c:ptCount val="1"/>
              </c:strCache>
            </c:strRef>
          </c:tx>
          <c:spPr>
            <a:solidFill>
              <a:schemeClr val="accent4"/>
            </a:solidFill>
            <a:ln>
              <a:noFill/>
            </a:ln>
            <a:effectLst/>
          </c:spPr>
          <c:invertIfNegative val="0"/>
          <c:cat>
            <c:strRef>
              <c:f>'5'!$G$23:$L$23</c:f>
              <c:strCache>
                <c:ptCount val="6"/>
                <c:pt idx="0">
                  <c:v>1-2th</c:v>
                </c:pt>
                <c:pt idx="1">
                  <c:v>3-9th</c:v>
                </c:pt>
                <c:pt idx="2">
                  <c:v>10-16th</c:v>
                </c:pt>
                <c:pt idx="3">
                  <c:v>17-23th</c:v>
                </c:pt>
                <c:pt idx="4">
                  <c:v>24-30th</c:v>
                </c:pt>
                <c:pt idx="5">
                  <c:v>31-31th</c:v>
                </c:pt>
              </c:strCache>
            </c:strRef>
          </c:cat>
          <c:val>
            <c:numRef>
              <c:f>'5'!$G$33:$L$33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D65E-413F-A776-3136A16D9340}"/>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'5'!$F$34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'5'!$G$23:$L$23</c:f>
              <c:strCache>
                <c:ptCount val="6"/>
                <c:pt idx="0">
                  <c:v>1-2th</c:v>
                </c:pt>
                <c:pt idx="1">
                  <c:v>3-9th</c:v>
                </c:pt>
                <c:pt idx="2">
                  <c:v>10-16th</c:v>
                </c:pt>
                <c:pt idx="3">
                  <c:v>17-23th</c:v>
                </c:pt>
                <c:pt idx="4">
                  <c:v>24-30th</c:v>
                </c:pt>
                <c:pt idx="5">
                  <c:v>31-31th</c:v>
                </c:pt>
              </c:strCache>
            </c:strRef>
          </c:cat>
          <c:val>
            <c:numRef>
              <c:f>'5'!$G$34:$L$34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D65E-413F-A776-3136A16D9340}"/>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'5'!$B$37</c:f>
              <c:strCache>
                <c:ptCount val="1"/>
                <c:pt idx="0">
                  <c:v>Income</c:v>
                </c:pt>
              </c:strCache>
            </c:strRef>
          </c:tx>
          <c:spPr>
            <a:solidFill>
              <a:schemeClr val="accent5"/>
            </a:solidFill>
            <a:ln>
              <a:noFill/>
            </a:ln>
            <a:effectLst/>
          </c:spPr>
          <c:invertIfNegative val="0"/>
          <c:dLbls>
            <c:delete val="1"/>
          </c:dLbls>
          <c:val>
            <c:numRef>
              <c:f>'5'!$C$37:$D$37</c:f>
              <c:numCache>
                <c:formatCode>\$#,##0.00_);[Red]\(\$#,##0.00\)</c:formatCode>
                <c:ptCount val="2"/>
                <c:pt idx="1">
                  <c:v>0</c:v>
                </c:pt>
              </c:numCache>
            </c:numRef>
          </c:val>
          <c:extLst>
            <c:ext xmlns:c16="http://schemas.microsoft.com/office/drawing/2014/chart" uri="{C3380CC4-5D6E-409C-BE32-E72D297353CC}">
              <c16:uniqueId val="{00000000-53B3-46A2-9BC9-B5EEA7142C90}"/>
            </c:ext>
          </c:extLst>
        </c:ser>
        <c:ser>
          <c:idx val="1"/>
          <c:order val="1"/>
          <c:tx>
            <c:strRef>
              <c:f>'5'!$B$38</c:f>
              <c:strCache>
                <c:ptCount val="1"/>
                <c:pt idx="0">
                  <c:v>Tax</c:v>
                </c:pt>
              </c:strCache>
            </c:strRef>
          </c:tx>
          <c:spPr>
            <a:solidFill>
              <a:schemeClr val="bg2">
                <a:lumMod val="75000"/>
              </a:schemeClr>
            </a:solidFill>
            <a:ln>
              <a:noFill/>
            </a:ln>
            <a:effectLst/>
          </c:spPr>
          <c:invertIfNegative val="0"/>
          <c:dLbls>
            <c:delete val="1"/>
          </c:dLbls>
          <c:val>
            <c:numRef>
              <c:f>'5'!$C$38:$D$38</c:f>
              <c:numCache>
                <c:formatCode>\$#,##0.00_);[Red]\(\$#,##0.00\)</c:formatCode>
                <c:ptCount val="2"/>
                <c:pt idx="0">
                  <c:v>0</c:v>
                </c:pt>
              </c:numCache>
            </c:numRef>
          </c:val>
          <c:extLst>
            <c:ext xmlns:c16="http://schemas.microsoft.com/office/drawing/2014/chart" uri="{C3380CC4-5D6E-409C-BE32-E72D297353CC}">
              <c16:uniqueId val="{00000001-53B3-46A2-9BC9-B5EEA7142C90}"/>
            </c:ext>
          </c:extLst>
        </c:ser>
        <c:ser>
          <c:idx val="2"/>
          <c:order val="2"/>
          <c:tx>
            <c:strRef>
              <c:f>'5'!$B$39</c:f>
              <c:strCache>
                <c:ptCount val="1"/>
                <c:pt idx="0">
                  <c:v>Savings</c:v>
                </c:pt>
              </c:strCache>
            </c:strRef>
          </c:tx>
          <c:spPr>
            <a:solidFill>
              <a:schemeClr val="accent2"/>
            </a:solidFill>
            <a:ln>
              <a:noFill/>
            </a:ln>
            <a:effectLst/>
          </c:spPr>
          <c:invertIfNegative val="0"/>
          <c:dLbls>
            <c:delete val="1"/>
          </c:dLbls>
          <c:val>
            <c:numRef>
              <c:f>'5'!$C$39:$D$39</c:f>
              <c:numCache>
                <c:formatCode>\$#,##0.00_);[Red]\(\$#,##0.00\)</c:formatCode>
                <c:ptCount val="2"/>
                <c:pt idx="0">
                  <c:v>0</c:v>
                </c:pt>
              </c:numCache>
            </c:numRef>
          </c:val>
          <c:extLst>
            <c:ext xmlns:c16="http://schemas.microsoft.com/office/drawing/2014/chart" uri="{C3380CC4-5D6E-409C-BE32-E72D297353CC}">
              <c16:uniqueId val="{00000002-53B3-46A2-9BC9-B5EEA7142C90}"/>
            </c:ext>
          </c:extLst>
        </c:ser>
        <c:ser>
          <c:idx val="3"/>
          <c:order val="3"/>
          <c:tx>
            <c:strRef>
              <c:f>'5'!$B$40</c:f>
              <c:strCache>
                <c:ptCount val="1"/>
                <c:pt idx="0">
                  <c:v>Self investment</c:v>
                </c:pt>
              </c:strCache>
            </c:strRef>
          </c:tx>
          <c:spPr>
            <a:solidFill>
              <a:schemeClr val="accent4"/>
            </a:solidFill>
            <a:ln>
              <a:noFill/>
            </a:ln>
            <a:effectLst/>
          </c:spPr>
          <c:invertIfNegative val="0"/>
          <c:dLbls>
            <c:delete val="1"/>
          </c:dLbls>
          <c:val>
            <c:numRef>
              <c:f>'5'!$C$40:$D$40</c:f>
              <c:numCache>
                <c:formatCode>\$#,##0.00_);[Red]\(\$#,##0.00\)</c:formatCode>
                <c:ptCount val="2"/>
                <c:pt idx="0">
                  <c:v>0</c:v>
                </c:pt>
              </c:numCache>
            </c:numRef>
          </c:val>
          <c:extLst>
            <c:ext xmlns:c16="http://schemas.microsoft.com/office/drawing/2014/chart" uri="{C3380CC4-5D6E-409C-BE32-E72D297353CC}">
              <c16:uniqueId val="{00000003-53B3-46A2-9BC9-B5EEA7142C90}"/>
            </c:ext>
          </c:extLst>
        </c:ser>
        <c:ser>
          <c:idx val="4"/>
          <c:order val="4"/>
          <c:tx>
            <c:strRef>
              <c:f>'5'!$B$41</c:f>
              <c:strCache>
                <c:ptCount val="1"/>
                <c:pt idx="0">
                  <c:v>Fixed expenses</c:v>
                </c:pt>
              </c:strCache>
            </c:strRef>
          </c:tx>
          <c:spPr>
            <a:solidFill>
              <a:schemeClr val="accent5">
                <a:lumMod val="60000"/>
                <a:lumOff val="40000"/>
              </a:schemeClr>
            </a:solidFill>
            <a:ln>
              <a:noFill/>
            </a:ln>
            <a:effectLst/>
          </c:spPr>
          <c:invertIfNegative val="0"/>
          <c:dLbls>
            <c:delete val="1"/>
          </c:dLbls>
          <c:val>
            <c:numRef>
              <c:f>'5'!$C$41:$D$41</c:f>
              <c:numCache>
                <c:formatCode>\$#,##0.00_);[Red]\(\$#,##0.00\)</c:formatCode>
                <c:ptCount val="2"/>
                <c:pt idx="0">
                  <c:v>0</c:v>
                </c:pt>
              </c:numCache>
            </c:numRef>
          </c:val>
          <c:extLst>
            <c:ext xmlns:c16="http://schemas.microsoft.com/office/drawing/2014/chart" uri="{C3380CC4-5D6E-409C-BE32-E72D297353CC}">
              <c16:uniqueId val="{00000004-53B3-46A2-9BC9-B5EEA7142C90}"/>
            </c:ext>
          </c:extLst>
        </c:ser>
        <c:ser>
          <c:idx val="5"/>
          <c:order val="5"/>
          <c:tx>
            <c:strRef>
              <c:f>'5'!$B$42</c:f>
              <c:strCache>
                <c:ptCount val="1"/>
                <c:pt idx="0">
                  <c:v>Special expenses</c:v>
                </c:pt>
              </c:strCache>
            </c:strRef>
          </c:tx>
          <c:spPr>
            <a:solidFill>
              <a:schemeClr val="accent6"/>
            </a:solidFill>
            <a:ln>
              <a:noFill/>
            </a:ln>
            <a:effectLst/>
          </c:spPr>
          <c:invertIfNegative val="0"/>
          <c:dLbls>
            <c:delete val="1"/>
          </c:dLbls>
          <c:val>
            <c:numRef>
              <c:f>'5'!$C$42:$D$42</c:f>
              <c:numCache>
                <c:formatCode>\$#,##0.00_);[Red]\(\$#,##0.00\)</c:formatCode>
                <c:ptCount val="2"/>
                <c:pt idx="0">
                  <c:v>0</c:v>
                </c:pt>
              </c:numCache>
            </c:numRef>
          </c:val>
          <c:extLst>
            <c:ext xmlns:c16="http://schemas.microsoft.com/office/drawing/2014/chart" uri="{C3380CC4-5D6E-409C-BE32-E72D297353CC}">
              <c16:uniqueId val="{00000005-53B3-46A2-9BC9-B5EEA7142C90}"/>
            </c:ext>
          </c:extLst>
        </c:ser>
        <c:ser>
          <c:idx val="6"/>
          <c:order val="6"/>
          <c:tx>
            <c:strRef>
              <c:f>'5'!$B$43</c:f>
              <c:strCache>
                <c:ptCount val="1"/>
                <c:pt idx="0">
                  <c:v>Variable expenses</c:v>
                </c:pt>
              </c:strCache>
            </c:strRef>
          </c:tx>
          <c:spPr>
            <a:solidFill>
              <a:srgbClr val="D6E0FE"/>
            </a:solidFill>
            <a:ln>
              <a:noFill/>
            </a:ln>
            <a:effectLst/>
          </c:spPr>
          <c:invertIfNegative val="0"/>
          <c:dLbls>
            <c:delete val="1"/>
          </c:dLbls>
          <c:val>
            <c:numRef>
              <c:f>'5'!$C$43:$D$43</c:f>
              <c:numCache>
                <c:formatCode>\$#,##0.00_);[Red]\(\$#,##0.00\)</c:formatCode>
                <c:ptCount val="2"/>
                <c:pt idx="0">
                  <c:v>0</c:v>
                </c:pt>
              </c:numCache>
            </c:numRef>
          </c:val>
          <c:extLst>
            <c:ext xmlns:c16="http://schemas.microsoft.com/office/drawing/2014/chart" uri="{C3380CC4-5D6E-409C-BE32-E72D297353CC}">
              <c16:uniqueId val="{00000006-53B3-46A2-9BC9-B5EEA7142C90}"/>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'5'!$B$44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53B3-46A2-9BC9-B5EEA7142C90}"/>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53B3-46A2-9BC9-B5EEA7142C90}"/>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53B3-46A2-9BC9-B5EEA7142C9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53B3-46A2-9BC9-B5EEA7142C90}"/>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34"/>
          <c:order val="0"/>
          <c:tx>
            <c:strRef>
              <c:f>Annual!$D$3</c:f>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A7CC-429C-9926-F71A750CB92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7CC-429C-9926-F71A750CB923}"/>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A7CC-429C-9926-F71A750CB92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7CC-429C-9926-F71A750CB923}"/>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A7CC-429C-9926-F71A750CB92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7CC-429C-9926-F71A750CB923}"/>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A7CC-429C-9926-F71A750CB92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7CC-429C-9926-F71A750CB92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7CC-429C-9926-F71A750CB92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7CC-429C-9926-F71A750CB923}"/>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Annual!$D$38:$D$48</c15:sqref>
                  </c15:fullRef>
                </c:ext>
              </c:extLst>
              <c:f>Annual!$D$38:$D$47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A7CC-429C-9926-F71A750CB923}"/>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5"/>
                <c:order val="1"/>
                <c:tx>
                  <c:strRef>
                    <c:extLst>
                      <c:ex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6-A7CC-429C-9926-F71A750CB92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8-A7CC-429C-9926-F71A750CB92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A-A7CC-429C-9926-F71A750CB92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C-A7CC-429C-9926-F71A750CB92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E-A7CC-429C-9926-F71A750CB92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0-A7CC-429C-9926-F71A750CB92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2-A7CC-429C-9926-F71A750CB92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4-A7CC-429C-9926-F71A750CB92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6-A7CC-429C-9926-F71A750CB92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8-A7CC-429C-9926-F71A750CB923}"/>
                    </c:ext>
                  </c:extLst>
                </c:dPt>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29-A7CC-429C-9926-F71A750CB923}"/>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D-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A7CC-429C-9926-F71A750CB923}"/>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E-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0-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2-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A7CC-429C-9926-F71A750CB923}"/>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5-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7-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A7CC-429C-9926-F71A750CB923}"/>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8-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A-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C-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A7CC-429C-9926-F71A750CB923}"/>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1-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A7CC-429C-9926-F71A750CB923}"/>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2-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4-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6-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A7CC-429C-9926-F71A750CB923}"/>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7-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9-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B-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A7CC-429C-9926-F71A750CB923}"/>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C-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E-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0-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A7CC-429C-9926-F71A750CB923}"/>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1-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3-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5-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A7CC-429C-9926-F71A750CB923}"/>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A7CC-429C-9926-F71A750CB92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A7CC-429C-9926-F71A750CB92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A7CC-429C-9926-F71A750CB92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A7CC-429C-9926-F71A750CB92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A7CC-429C-9926-F71A750CB92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A7CC-429C-9926-F71A750CB92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A7CC-429C-9926-F71A750CB92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6-A7CC-429C-9926-F71A750CB92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8-A7CC-429C-9926-F71A750CB92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A-A7CC-429C-9926-F71A750CB923}"/>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A7CC-429C-9926-F71A750CB923}"/>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2C89-43EA-99AA-0121F0DBA6C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2C89-43EA-99AA-0121F0DBA6C8}"/>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2C89-43EA-99AA-0121F0DBA6C8}"/>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2C89-43EA-99AA-0121F0DBA6C8}"/>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2C89-43EA-99AA-0121F0DBA6C8}"/>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2C89-43EA-99AA-0121F0DBA6C8}"/>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2C89-43EA-99AA-0121F0DBA6C8}"/>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2C89-43EA-99AA-0121F0DBA6C8}"/>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'5'!$B$38:$B$43</c:f>
              <c:strCache>
                <c:ptCount val="6"/>
                <c:pt idx="0">
                  <c:v>Tax</c:v>
                </c:pt>
                <c:pt idx="1">
                  <c:v>Savings</c:v>
                </c:pt>
                <c:pt idx="2">
                  <c:v>Self investment</c:v>
                </c:pt>
                <c:pt idx="3">
                  <c:v>Fixed expenses</c:v>
                </c:pt>
                <c:pt idx="4">
                  <c:v>Special expenses</c:v>
                </c:pt>
                <c:pt idx="5">
                  <c:v>Variable expenses</c:v>
                </c:pt>
              </c:strCache>
            </c:strRef>
          </c:cat>
          <c:val>
            <c:numRef>
              <c:f>'5'!$C$38:$C$43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2C89-43EA-99AA-0121F0DBA6C8}"/>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39"/>
          <c:order val="5"/>
          <c:tx>
            <c:strRef>
              <c:f>Annual!$I$3</c:f>
              <c:strCache>
                <c:ptCount val="1"/>
                <c:pt idx="0">
                  <c:v>June</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6A-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17C8-41CF-8039-3D4F3208629F}"/>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17C8-41CF-8039-3D4F3208629F}"/>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4-17C8-41CF-8039-3D4F3208629F}"/>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17C8-41CF-8039-3D4F3208629F}"/>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7DD-442B-B209-9583F0D1D3E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7DD-442B-B209-9583F0D1D3E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7DD-442B-B209-9583F0D1D3E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Annual!$I$38:$I$48</c15:sqref>
                  </c15:fullRef>
                </c:ext>
              </c:extLst>
              <c:f>Annual!$I$38:$I$47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17C8-41CF-8039-3D4F3208629F}"/>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17C8-41CF-8039-3D4F3208629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7C8-41CF-8039-3D4F3208629F}"/>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17C8-41CF-8039-3D4F3208629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7C8-41CF-8039-3D4F3208629F}"/>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17C8-41CF-8039-3D4F3208629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7C8-41CF-8039-3D4F3208629F}"/>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17C8-41CF-8039-3D4F3208629F}"/>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37DD-442B-B209-9583F0D1D3E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37DD-442B-B209-9583F0D1D3E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37DD-442B-B209-9583F0D1D3EE}"/>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17C8-41CF-8039-3D4F3208629F}"/>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17C8-41CF-8039-3D4F3208629F}"/>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17C8-41CF-8039-3D4F3208629F}"/>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17C8-41CF-8039-3D4F3208629F}"/>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17C8-41CF-8039-3D4F3208629F}"/>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17C8-41CF-8039-3D4F3208629F}"/>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17C8-41CF-8039-3D4F3208629F}"/>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17C8-41CF-8039-3D4F3208629F}"/>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17C8-41CF-8039-3D4F3208629F}"/>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17C8-41CF-8039-3D4F3208629F}"/>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17C8-41CF-8039-3D4F3208629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17C8-41CF-8039-3D4F3208629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17C8-41CF-8039-3D4F3208629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17C8-41CF-8039-3D4F3208629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17C8-41CF-8039-3D4F3208629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17C8-41CF-8039-3D4F3208629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17C8-41CF-8039-3D4F3208629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37DD-442B-B209-9583F0D1D3E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37DD-442B-B209-9583F0D1D3E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37DD-442B-B209-9583F0D1D3E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17C8-41CF-8039-3D4F3208629F}"/>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8.2309649521552911E-2"/>
          <c:y val="0.12810482947857874"/>
          <c:w val="0.84393841998040386"/>
          <c:h val="0.51028914208013032"/>
        </c:manualLayout>
      </c:layout>
      <c:doughnutChart>
        <c:varyColors val="1"/>
        <c:ser>
          <c:idx val="52"/>
          <c:order val="5"/>
          <c:tx>
            <c:strRef>
              <c:f>Annual!$I$3</c:f>
              <c:strCache>
                <c:ptCount val="1"/>
                <c:pt idx="0">
                  <c:v>June</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6A-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C0F0-4E8B-9319-507DC51F4613}"/>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E-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C0F0-4E8B-9319-507DC51F4613}"/>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4-C0F0-4E8B-9319-507DC51F4613}"/>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76-C0F0-4E8B-9319-507DC51F461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DA6-4CFB-8EDC-9D01EFFDFECF}"/>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6DA6-4CFB-8EDC-9D01EFFDFECF}"/>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6DA6-4CFB-8EDC-9D01EFFDFEC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Annual!$I$51:$I$61</c15:sqref>
                  </c15:fullRef>
                </c:ext>
              </c:extLst>
              <c:f>Annual!$I$51:$I$60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C0F0-4E8B-9319-507DC51F4613}"/>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C0F0-4E8B-9319-507DC51F4613}"/>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C0F0-4E8B-9319-507DC51F4613}"/>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C0F0-4E8B-9319-507DC51F4613}"/>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C0F0-4E8B-9319-507DC51F4613}"/>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C0F0-4E8B-9319-507DC51F461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0F0-4E8B-9319-507DC51F4613}"/>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C0F0-4E8B-9319-507DC51F461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6DA6-4CFB-8EDC-9D01EFFDFECF}"/>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6DA6-4CFB-8EDC-9D01EFFDFECF}"/>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6DA6-4CFB-8EDC-9D01EFFDFECF}"/>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C0F0-4E8B-9319-507DC51F4613}"/>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C0F0-4E8B-9319-507DC51F4613}"/>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C0F0-4E8B-9319-507DC51F4613}"/>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C0F0-4E8B-9319-507DC51F4613}"/>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C0F0-4E8B-9319-507DC51F4613}"/>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C0F0-4E8B-9319-507DC51F4613}"/>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C0F0-4E8B-9319-507DC51F4613}"/>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C0F0-4E8B-9319-507DC51F4613}"/>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C0F0-4E8B-9319-507DC51F4613}"/>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C0F0-4E8B-9319-507DC51F4613}"/>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C0F0-4E8B-9319-507DC51F461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C0F0-4E8B-9319-507DC51F461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C0F0-4E8B-9319-507DC51F461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C0F0-4E8B-9319-507DC51F461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C0F0-4E8B-9319-507DC51F461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C0F0-4E8B-9319-507DC51F461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C0F0-4E8B-9319-507DC51F461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6DA6-4CFB-8EDC-9D01EFFDFECF}"/>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6DA6-4CFB-8EDC-9D01EFFDFECF}"/>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6DA6-4CFB-8EDC-9D01EFFDFECF}"/>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C0F0-4E8B-9319-507DC51F4613}"/>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53977407901387"/>
          <c:y val="2.1670769205343918E-2"/>
          <c:w val="0.80387193420088621"/>
          <c:h val="0.43126945424658414"/>
        </c:manualLayout>
      </c:layout>
      <c:barChart>
        <c:barDir val="col"/>
        <c:grouping val="stacked"/>
        <c:varyColors val="0"/>
        <c:ser>
          <c:idx val="9"/>
          <c:order val="0"/>
          <c:tx>
            <c:strRef>
              <c:f>'6'!$F$24</c:f>
              <c:strCache>
                <c:ptCount val="1"/>
              </c:strCache>
            </c:strRef>
          </c:tx>
          <c:spPr>
            <a:solidFill>
              <a:schemeClr val="accent6">
                <a:lumMod val="40000"/>
                <a:lumOff val="60000"/>
              </a:schemeClr>
            </a:solidFill>
            <a:ln>
              <a:noFill/>
            </a:ln>
            <a:effectLst/>
          </c:spPr>
          <c:invertIfNegative val="0"/>
          <c:cat>
            <c:strRef>
              <c:f>'6'!$G$23:$L$23</c:f>
              <c:strCache>
                <c:ptCount val="5"/>
                <c:pt idx="0">
                  <c:v>1-6th</c:v>
                </c:pt>
                <c:pt idx="1">
                  <c:v>7-13th</c:v>
                </c:pt>
                <c:pt idx="2">
                  <c:v>14-20th</c:v>
                </c:pt>
                <c:pt idx="3">
                  <c:v>21-27th</c:v>
                </c:pt>
                <c:pt idx="4">
                  <c:v>28-30th</c:v>
                </c:pt>
              </c:strCache>
            </c:strRef>
          </c:cat>
          <c:val>
            <c:numRef>
              <c:f>'6'!$G$24:$L$24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26D-42BB-8E0D-0060AC419591}"/>
            </c:ext>
          </c:extLst>
        </c:ser>
        <c:ser>
          <c:idx val="8"/>
          <c:order val="1"/>
          <c:tx>
            <c:strRef>
              <c:f>'6'!$F$25</c:f>
              <c:strCache>
                <c:ptCount val="1"/>
              </c:strCache>
            </c:strRef>
          </c:tx>
          <c:spPr>
            <a:solidFill>
              <a:schemeClr val="bg2">
                <a:lumMod val="90000"/>
              </a:schemeClr>
            </a:solidFill>
            <a:ln>
              <a:noFill/>
            </a:ln>
            <a:effectLst/>
          </c:spPr>
          <c:invertIfNegative val="0"/>
          <c:cat>
            <c:strRef>
              <c:f>'6'!$G$23:$L$23</c:f>
              <c:strCache>
                <c:ptCount val="5"/>
                <c:pt idx="0">
                  <c:v>1-6th</c:v>
                </c:pt>
                <c:pt idx="1">
                  <c:v>7-13th</c:v>
                </c:pt>
                <c:pt idx="2">
                  <c:v>14-20th</c:v>
                </c:pt>
                <c:pt idx="3">
                  <c:v>21-27th</c:v>
                </c:pt>
                <c:pt idx="4">
                  <c:v>28-30th</c:v>
                </c:pt>
              </c:strCache>
            </c:strRef>
          </c:cat>
          <c:val>
            <c:numRef>
              <c:f>'6'!$G$25:$L$25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26D-42BB-8E0D-0060AC419591}"/>
            </c:ext>
          </c:extLst>
        </c:ser>
        <c:ser>
          <c:idx val="7"/>
          <c:order val="2"/>
          <c:tx>
            <c:strRef>
              <c:f>'6'!$F$26</c:f>
              <c:strCache>
                <c:ptCount val="1"/>
              </c:strCache>
            </c:strRef>
          </c:tx>
          <c:spPr>
            <a:solidFill>
              <a:srgbClr val="FEE39A"/>
            </a:solidFill>
            <a:ln>
              <a:noFill/>
            </a:ln>
            <a:effectLst/>
          </c:spPr>
          <c:invertIfNegative val="0"/>
          <c:cat>
            <c:strRef>
              <c:f>'6'!$G$23:$L$23</c:f>
              <c:strCache>
                <c:ptCount val="5"/>
                <c:pt idx="0">
                  <c:v>1-6th</c:v>
                </c:pt>
                <c:pt idx="1">
                  <c:v>7-13th</c:v>
                </c:pt>
                <c:pt idx="2">
                  <c:v>14-20th</c:v>
                </c:pt>
                <c:pt idx="3">
                  <c:v>21-27th</c:v>
                </c:pt>
                <c:pt idx="4">
                  <c:v>28-30th</c:v>
                </c:pt>
              </c:strCache>
            </c:strRef>
          </c:cat>
          <c:val>
            <c:numRef>
              <c:f>'6'!$G$26:$L$26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26D-42BB-8E0D-0060AC419591}"/>
            </c:ext>
          </c:extLst>
        </c:ser>
        <c:ser>
          <c:idx val="6"/>
          <c:order val="3"/>
          <c:tx>
            <c:strRef>
              <c:f>'6'!$F$27</c:f>
              <c:strCache>
                <c:ptCount val="1"/>
              </c:strCache>
            </c:strRef>
          </c:tx>
          <c:spPr>
            <a:solidFill>
              <a:schemeClr val="accent2">
                <a:lumMod val="60000"/>
                <a:lumOff val="40000"/>
              </a:schemeClr>
            </a:solidFill>
            <a:ln>
              <a:noFill/>
            </a:ln>
            <a:effectLst/>
          </c:spPr>
          <c:invertIfNegative val="0"/>
          <c:cat>
            <c:strRef>
              <c:f>'6'!$G$23:$L$23</c:f>
              <c:strCache>
                <c:ptCount val="5"/>
                <c:pt idx="0">
                  <c:v>1-6th</c:v>
                </c:pt>
                <c:pt idx="1">
                  <c:v>7-13th</c:v>
                </c:pt>
                <c:pt idx="2">
                  <c:v>14-20th</c:v>
                </c:pt>
                <c:pt idx="3">
                  <c:v>21-27th</c:v>
                </c:pt>
                <c:pt idx="4">
                  <c:v>28-30th</c:v>
                </c:pt>
              </c:strCache>
            </c:strRef>
          </c:cat>
          <c:val>
            <c:numRef>
              <c:f>'6'!$G$27:$L$27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26D-42BB-8E0D-0060AC419591}"/>
            </c:ext>
          </c:extLst>
        </c:ser>
        <c:ser>
          <c:idx val="4"/>
          <c:order val="4"/>
          <c:tx>
            <c:strRef>
              <c:f>'6'!$F$28</c:f>
              <c:strCache>
                <c:ptCount val="1"/>
              </c:strCache>
            </c:strRef>
          </c:tx>
          <c:spPr>
            <a:solidFill>
              <a:schemeClr val="accent5"/>
            </a:solidFill>
            <a:ln>
              <a:noFill/>
            </a:ln>
            <a:effectLst/>
          </c:spPr>
          <c:invertIfNegative val="0"/>
          <c:cat>
            <c:strRef>
              <c:f>'6'!$G$23:$L$23</c:f>
              <c:strCache>
                <c:ptCount val="5"/>
                <c:pt idx="0">
                  <c:v>1-6th</c:v>
                </c:pt>
                <c:pt idx="1">
                  <c:v>7-13th</c:v>
                </c:pt>
                <c:pt idx="2">
                  <c:v>14-20th</c:v>
                </c:pt>
                <c:pt idx="3">
                  <c:v>21-27th</c:v>
                </c:pt>
                <c:pt idx="4">
                  <c:v>28-30th</c:v>
                </c:pt>
              </c:strCache>
            </c:strRef>
          </c:cat>
          <c:val>
            <c:numRef>
              <c:f>'6'!$G$28:$L$28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126D-42BB-8E0D-0060AC419591}"/>
            </c:ext>
          </c:extLst>
        </c:ser>
        <c:ser>
          <c:idx val="5"/>
          <c:order val="5"/>
          <c:tx>
            <c:strRef>
              <c:f>'6'!$F$29</c:f>
              <c:strCache>
                <c:ptCount val="1"/>
              </c:strCache>
            </c:strRef>
          </c:tx>
          <c:spPr>
            <a:solidFill>
              <a:schemeClr val="accent6"/>
            </a:solidFill>
            <a:ln>
              <a:noFill/>
            </a:ln>
            <a:effectLst/>
          </c:spPr>
          <c:invertIfNegative val="0"/>
          <c:cat>
            <c:strRef>
              <c:f>'6'!$G$23:$L$23</c:f>
              <c:strCache>
                <c:ptCount val="5"/>
                <c:pt idx="0">
                  <c:v>1-6th</c:v>
                </c:pt>
                <c:pt idx="1">
                  <c:v>7-13th</c:v>
                </c:pt>
                <c:pt idx="2">
                  <c:v>14-20th</c:v>
                </c:pt>
                <c:pt idx="3">
                  <c:v>21-27th</c:v>
                </c:pt>
                <c:pt idx="4">
                  <c:v>28-30th</c:v>
                </c:pt>
              </c:strCache>
            </c:strRef>
          </c:cat>
          <c:val>
            <c:numRef>
              <c:f>'6'!$G$29:$L$29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126D-42BB-8E0D-0060AC419591}"/>
            </c:ext>
          </c:extLst>
        </c:ser>
        <c:ser>
          <c:idx val="0"/>
          <c:order val="6"/>
          <c:tx>
            <c:strRef>
              <c:f>'6'!$F$30</c:f>
              <c:strCache>
                <c:ptCount val="1"/>
              </c:strCache>
            </c:strRef>
          </c:tx>
          <c:spPr>
            <a:solidFill>
              <a:schemeClr val="accent1"/>
            </a:solidFill>
            <a:ln>
              <a:noFill/>
            </a:ln>
            <a:effectLst/>
          </c:spPr>
          <c:invertIfNegative val="0"/>
          <c:cat>
            <c:strRef>
              <c:f>'6'!$G$23:$L$23</c:f>
              <c:strCache>
                <c:ptCount val="5"/>
                <c:pt idx="0">
                  <c:v>1-6th</c:v>
                </c:pt>
                <c:pt idx="1">
                  <c:v>7-13th</c:v>
                </c:pt>
                <c:pt idx="2">
                  <c:v>14-20th</c:v>
                </c:pt>
                <c:pt idx="3">
                  <c:v>21-27th</c:v>
                </c:pt>
                <c:pt idx="4">
                  <c:v>28-30th</c:v>
                </c:pt>
              </c:strCache>
            </c:strRef>
          </c:cat>
          <c:val>
            <c:numRef>
              <c:f>'6'!$G$30:$L$30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126D-42BB-8E0D-0060AC419591}"/>
            </c:ext>
          </c:extLst>
        </c:ser>
        <c:ser>
          <c:idx val="1"/>
          <c:order val="7"/>
          <c:tx>
            <c:strRef>
              <c:f>'6'!$F$31</c:f>
              <c:strCache>
                <c:ptCount val="1"/>
              </c:strCache>
            </c:strRef>
          </c:tx>
          <c:spPr>
            <a:solidFill>
              <a:schemeClr val="accent2"/>
            </a:solidFill>
            <a:ln>
              <a:noFill/>
            </a:ln>
            <a:effectLst/>
          </c:spPr>
          <c:invertIfNegative val="0"/>
          <c:cat>
            <c:strRef>
              <c:f>'6'!$G$23:$L$23</c:f>
              <c:strCache>
                <c:ptCount val="5"/>
                <c:pt idx="0">
                  <c:v>1-6th</c:v>
                </c:pt>
                <c:pt idx="1">
                  <c:v>7-13th</c:v>
                </c:pt>
                <c:pt idx="2">
                  <c:v>14-20th</c:v>
                </c:pt>
                <c:pt idx="3">
                  <c:v>21-27th</c:v>
                </c:pt>
                <c:pt idx="4">
                  <c:v>28-30th</c:v>
                </c:pt>
              </c:strCache>
            </c:strRef>
          </c:cat>
          <c:val>
            <c:numRef>
              <c:f>'6'!$G$31:$L$31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126D-42BB-8E0D-0060AC419591}"/>
            </c:ext>
          </c:extLst>
        </c:ser>
        <c:ser>
          <c:idx val="2"/>
          <c:order val="8"/>
          <c:tx>
            <c:strRef>
              <c:f>'6'!$F$32</c:f>
              <c:strCache>
                <c:ptCount val="1"/>
              </c:strCache>
            </c:strRef>
          </c:tx>
          <c:spPr>
            <a:solidFill>
              <a:schemeClr val="accent3"/>
            </a:solidFill>
            <a:ln>
              <a:noFill/>
            </a:ln>
            <a:effectLst/>
          </c:spPr>
          <c:invertIfNegative val="0"/>
          <c:cat>
            <c:strRef>
              <c:f>'6'!$G$23:$L$23</c:f>
              <c:strCache>
                <c:ptCount val="5"/>
                <c:pt idx="0">
                  <c:v>1-6th</c:v>
                </c:pt>
                <c:pt idx="1">
                  <c:v>7-13th</c:v>
                </c:pt>
                <c:pt idx="2">
                  <c:v>14-20th</c:v>
                </c:pt>
                <c:pt idx="3">
                  <c:v>21-27th</c:v>
                </c:pt>
                <c:pt idx="4">
                  <c:v>28-30th</c:v>
                </c:pt>
              </c:strCache>
            </c:strRef>
          </c:cat>
          <c:val>
            <c:numRef>
              <c:f>'6'!$G$32:$L$32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126D-42BB-8E0D-0060AC419591}"/>
            </c:ext>
          </c:extLst>
        </c:ser>
        <c:ser>
          <c:idx val="3"/>
          <c:order val="9"/>
          <c:tx>
            <c:strRef>
              <c:f>'6'!$F$33</c:f>
              <c:strCache>
                <c:ptCount val="1"/>
              </c:strCache>
            </c:strRef>
          </c:tx>
          <c:spPr>
            <a:solidFill>
              <a:schemeClr val="accent4"/>
            </a:solidFill>
            <a:ln>
              <a:noFill/>
            </a:ln>
            <a:effectLst/>
          </c:spPr>
          <c:invertIfNegative val="0"/>
          <c:cat>
            <c:strRef>
              <c:f>'6'!$G$23:$L$23</c:f>
              <c:strCache>
                <c:ptCount val="5"/>
                <c:pt idx="0">
                  <c:v>1-6th</c:v>
                </c:pt>
                <c:pt idx="1">
                  <c:v>7-13th</c:v>
                </c:pt>
                <c:pt idx="2">
                  <c:v>14-20th</c:v>
                </c:pt>
                <c:pt idx="3">
                  <c:v>21-27th</c:v>
                </c:pt>
                <c:pt idx="4">
                  <c:v>28-30th</c:v>
                </c:pt>
              </c:strCache>
            </c:strRef>
          </c:cat>
          <c:val>
            <c:numRef>
              <c:f>'6'!$G$33:$L$33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126D-42BB-8E0D-0060AC419591}"/>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'6'!$F$34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'6'!$G$23:$L$23</c:f>
              <c:strCache>
                <c:ptCount val="5"/>
                <c:pt idx="0">
                  <c:v>1-6th</c:v>
                </c:pt>
                <c:pt idx="1">
                  <c:v>7-13th</c:v>
                </c:pt>
                <c:pt idx="2">
                  <c:v>14-20th</c:v>
                </c:pt>
                <c:pt idx="3">
                  <c:v>21-27th</c:v>
                </c:pt>
                <c:pt idx="4">
                  <c:v>28-30th</c:v>
                </c:pt>
              </c:strCache>
            </c:strRef>
          </c:cat>
          <c:val>
            <c:numRef>
              <c:f>'6'!$G$34:$L$34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126D-42BB-8E0D-0060AC419591}"/>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'6'!$B$37</c:f>
              <c:strCache>
                <c:ptCount val="1"/>
                <c:pt idx="0">
                  <c:v>Income</c:v>
                </c:pt>
              </c:strCache>
            </c:strRef>
          </c:tx>
          <c:spPr>
            <a:solidFill>
              <a:schemeClr val="accent5"/>
            </a:solidFill>
            <a:ln>
              <a:noFill/>
            </a:ln>
            <a:effectLst/>
          </c:spPr>
          <c:invertIfNegative val="0"/>
          <c:dLbls>
            <c:delete val="1"/>
          </c:dLbls>
          <c:val>
            <c:numRef>
              <c:f>'6'!$C$37:$D$37</c:f>
              <c:numCache>
                <c:formatCode>\$#,##0.00_);[Red]\(\$#,##0.00\)</c:formatCode>
                <c:ptCount val="2"/>
                <c:pt idx="1">
                  <c:v>0</c:v>
                </c:pt>
              </c:numCache>
            </c:numRef>
          </c:val>
          <c:extLst>
            <c:ext xmlns:c16="http://schemas.microsoft.com/office/drawing/2014/chart" uri="{C3380CC4-5D6E-409C-BE32-E72D297353CC}">
              <c16:uniqueId val="{00000000-002D-4977-937F-54F9500A1B76}"/>
            </c:ext>
          </c:extLst>
        </c:ser>
        <c:ser>
          <c:idx val="1"/>
          <c:order val="1"/>
          <c:tx>
            <c:strRef>
              <c:f>'6'!$B$38</c:f>
              <c:strCache>
                <c:ptCount val="1"/>
                <c:pt idx="0">
                  <c:v>Tax</c:v>
                </c:pt>
              </c:strCache>
            </c:strRef>
          </c:tx>
          <c:spPr>
            <a:solidFill>
              <a:schemeClr val="bg2">
                <a:lumMod val="75000"/>
              </a:schemeClr>
            </a:solidFill>
            <a:ln>
              <a:noFill/>
            </a:ln>
            <a:effectLst/>
          </c:spPr>
          <c:invertIfNegative val="0"/>
          <c:dLbls>
            <c:delete val="1"/>
          </c:dLbls>
          <c:val>
            <c:numRef>
              <c:f>'6'!$C$38:$D$38</c:f>
              <c:numCache>
                <c:formatCode>\$#,##0.00_);[Red]\(\$#,##0.00\)</c:formatCode>
                <c:ptCount val="2"/>
                <c:pt idx="0">
                  <c:v>0</c:v>
                </c:pt>
              </c:numCache>
            </c:numRef>
          </c:val>
          <c:extLst>
            <c:ext xmlns:c16="http://schemas.microsoft.com/office/drawing/2014/chart" uri="{C3380CC4-5D6E-409C-BE32-E72D297353CC}">
              <c16:uniqueId val="{00000001-002D-4977-937F-54F9500A1B76}"/>
            </c:ext>
          </c:extLst>
        </c:ser>
        <c:ser>
          <c:idx val="2"/>
          <c:order val="2"/>
          <c:tx>
            <c:strRef>
              <c:f>'6'!$B$39</c:f>
              <c:strCache>
                <c:ptCount val="1"/>
                <c:pt idx="0">
                  <c:v>Savings</c:v>
                </c:pt>
              </c:strCache>
            </c:strRef>
          </c:tx>
          <c:spPr>
            <a:solidFill>
              <a:schemeClr val="accent2"/>
            </a:solidFill>
            <a:ln>
              <a:noFill/>
            </a:ln>
            <a:effectLst/>
          </c:spPr>
          <c:invertIfNegative val="0"/>
          <c:dLbls>
            <c:delete val="1"/>
          </c:dLbls>
          <c:val>
            <c:numRef>
              <c:f>'6'!$C$39:$D$39</c:f>
              <c:numCache>
                <c:formatCode>\$#,##0.00_);[Red]\(\$#,##0.00\)</c:formatCode>
                <c:ptCount val="2"/>
                <c:pt idx="0">
                  <c:v>0</c:v>
                </c:pt>
              </c:numCache>
            </c:numRef>
          </c:val>
          <c:extLst>
            <c:ext xmlns:c16="http://schemas.microsoft.com/office/drawing/2014/chart" uri="{C3380CC4-5D6E-409C-BE32-E72D297353CC}">
              <c16:uniqueId val="{00000002-002D-4977-937F-54F9500A1B76}"/>
            </c:ext>
          </c:extLst>
        </c:ser>
        <c:ser>
          <c:idx val="3"/>
          <c:order val="3"/>
          <c:tx>
            <c:strRef>
              <c:f>'6'!$B$40</c:f>
              <c:strCache>
                <c:ptCount val="1"/>
                <c:pt idx="0">
                  <c:v>Self investment</c:v>
                </c:pt>
              </c:strCache>
            </c:strRef>
          </c:tx>
          <c:spPr>
            <a:solidFill>
              <a:schemeClr val="accent4"/>
            </a:solidFill>
            <a:ln>
              <a:noFill/>
            </a:ln>
            <a:effectLst/>
          </c:spPr>
          <c:invertIfNegative val="0"/>
          <c:dLbls>
            <c:delete val="1"/>
          </c:dLbls>
          <c:val>
            <c:numRef>
              <c:f>'6'!$C$40:$D$40</c:f>
              <c:numCache>
                <c:formatCode>\$#,##0.00_);[Red]\(\$#,##0.00\)</c:formatCode>
                <c:ptCount val="2"/>
                <c:pt idx="0">
                  <c:v>0</c:v>
                </c:pt>
              </c:numCache>
            </c:numRef>
          </c:val>
          <c:extLst>
            <c:ext xmlns:c16="http://schemas.microsoft.com/office/drawing/2014/chart" uri="{C3380CC4-5D6E-409C-BE32-E72D297353CC}">
              <c16:uniqueId val="{00000003-002D-4977-937F-54F9500A1B76}"/>
            </c:ext>
          </c:extLst>
        </c:ser>
        <c:ser>
          <c:idx val="4"/>
          <c:order val="4"/>
          <c:tx>
            <c:strRef>
              <c:f>'6'!$B$41</c:f>
              <c:strCache>
                <c:ptCount val="1"/>
                <c:pt idx="0">
                  <c:v>Fixed expenses</c:v>
                </c:pt>
              </c:strCache>
            </c:strRef>
          </c:tx>
          <c:spPr>
            <a:solidFill>
              <a:schemeClr val="accent5">
                <a:lumMod val="60000"/>
                <a:lumOff val="40000"/>
              </a:schemeClr>
            </a:solidFill>
            <a:ln>
              <a:noFill/>
            </a:ln>
            <a:effectLst/>
          </c:spPr>
          <c:invertIfNegative val="0"/>
          <c:dLbls>
            <c:delete val="1"/>
          </c:dLbls>
          <c:val>
            <c:numRef>
              <c:f>'6'!$C$41:$D$41</c:f>
              <c:numCache>
                <c:formatCode>\$#,##0.00_);[Red]\(\$#,##0.00\)</c:formatCode>
                <c:ptCount val="2"/>
                <c:pt idx="0">
                  <c:v>0</c:v>
                </c:pt>
              </c:numCache>
            </c:numRef>
          </c:val>
          <c:extLst>
            <c:ext xmlns:c16="http://schemas.microsoft.com/office/drawing/2014/chart" uri="{C3380CC4-5D6E-409C-BE32-E72D297353CC}">
              <c16:uniqueId val="{00000004-002D-4977-937F-54F9500A1B76}"/>
            </c:ext>
          </c:extLst>
        </c:ser>
        <c:ser>
          <c:idx val="5"/>
          <c:order val="5"/>
          <c:tx>
            <c:strRef>
              <c:f>'6'!$B$42</c:f>
              <c:strCache>
                <c:ptCount val="1"/>
                <c:pt idx="0">
                  <c:v>Special expenses</c:v>
                </c:pt>
              </c:strCache>
            </c:strRef>
          </c:tx>
          <c:spPr>
            <a:solidFill>
              <a:schemeClr val="accent6"/>
            </a:solidFill>
            <a:ln>
              <a:noFill/>
            </a:ln>
            <a:effectLst/>
          </c:spPr>
          <c:invertIfNegative val="0"/>
          <c:dLbls>
            <c:delete val="1"/>
          </c:dLbls>
          <c:val>
            <c:numRef>
              <c:f>'6'!$C$42:$D$42</c:f>
              <c:numCache>
                <c:formatCode>\$#,##0.00_);[Red]\(\$#,##0.00\)</c:formatCode>
                <c:ptCount val="2"/>
                <c:pt idx="0">
                  <c:v>0</c:v>
                </c:pt>
              </c:numCache>
            </c:numRef>
          </c:val>
          <c:extLst>
            <c:ext xmlns:c16="http://schemas.microsoft.com/office/drawing/2014/chart" uri="{C3380CC4-5D6E-409C-BE32-E72D297353CC}">
              <c16:uniqueId val="{00000005-002D-4977-937F-54F9500A1B76}"/>
            </c:ext>
          </c:extLst>
        </c:ser>
        <c:ser>
          <c:idx val="6"/>
          <c:order val="6"/>
          <c:tx>
            <c:strRef>
              <c:f>'6'!$B$43</c:f>
              <c:strCache>
                <c:ptCount val="1"/>
                <c:pt idx="0">
                  <c:v>Variable expenses</c:v>
                </c:pt>
              </c:strCache>
            </c:strRef>
          </c:tx>
          <c:spPr>
            <a:solidFill>
              <a:srgbClr val="D6E0FE"/>
            </a:solidFill>
            <a:ln>
              <a:noFill/>
            </a:ln>
            <a:effectLst/>
          </c:spPr>
          <c:invertIfNegative val="0"/>
          <c:dLbls>
            <c:delete val="1"/>
          </c:dLbls>
          <c:val>
            <c:numRef>
              <c:f>'6'!$C$43:$D$43</c:f>
              <c:numCache>
                <c:formatCode>\$#,##0.00_);[Red]\(\$#,##0.00\)</c:formatCode>
                <c:ptCount val="2"/>
                <c:pt idx="0">
                  <c:v>0</c:v>
                </c:pt>
              </c:numCache>
            </c:numRef>
          </c:val>
          <c:extLst>
            <c:ext xmlns:c16="http://schemas.microsoft.com/office/drawing/2014/chart" uri="{C3380CC4-5D6E-409C-BE32-E72D297353CC}">
              <c16:uniqueId val="{00000006-002D-4977-937F-54F9500A1B76}"/>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'6'!$B$44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002D-4977-937F-54F9500A1B76}"/>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002D-4977-937F-54F9500A1B76}"/>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002D-4977-937F-54F9500A1B7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'6'!$C$44:$D$44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002D-4977-937F-54F9500A1B76}"/>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5416-4A0E-A98B-178A48BDAC5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5416-4A0E-A98B-178A48BDAC53}"/>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5416-4A0E-A98B-178A48BDAC53}"/>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5416-4A0E-A98B-178A48BDAC53}"/>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5416-4A0E-A98B-178A48BDAC53}"/>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5416-4A0E-A98B-178A48BDAC53}"/>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5416-4A0E-A98B-178A48BDAC53}"/>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5416-4A0E-A98B-178A48BDAC5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'6'!$B$38:$B$43</c:f>
              <c:strCache>
                <c:ptCount val="6"/>
                <c:pt idx="0">
                  <c:v>Tax</c:v>
                </c:pt>
                <c:pt idx="1">
                  <c:v>Savings</c:v>
                </c:pt>
                <c:pt idx="2">
                  <c:v>Self investment</c:v>
                </c:pt>
                <c:pt idx="3">
                  <c:v>Fixed expenses</c:v>
                </c:pt>
                <c:pt idx="4">
                  <c:v>Special expenses</c:v>
                </c:pt>
                <c:pt idx="5">
                  <c:v>Variable expenses</c:v>
                </c:pt>
              </c:strCache>
            </c:strRef>
          </c:cat>
          <c:val>
            <c:numRef>
              <c:f>'6'!$C$38:$C$43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5416-4A0E-A98B-178A48BDAC53}"/>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40"/>
          <c:order val="6"/>
          <c:tx>
            <c:strRef>
              <c:f>Annual!$J$3</c:f>
              <c:strCache>
                <c:ptCount val="1"/>
                <c:pt idx="0">
                  <c:v>July</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7F-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693E-4DD2-AE21-B2407CF0CE77}"/>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3-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693E-4DD2-AE21-B2407CF0CE77}"/>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693E-4DD2-AE21-B2407CF0CE77}"/>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8B-693E-4DD2-AE21-B2407CF0CE7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121-4C61-8B32-384FD960ACB0}"/>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121-4C61-8B32-384FD960ACB0}"/>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2121-4C61-8B32-384FD960ACB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Annual!$J$38:$J$48</c15:sqref>
                  </c15:fullRef>
                </c:ext>
              </c:extLst>
              <c:f>Annual!$J$38:$J$47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693E-4DD2-AE21-B2407CF0CE77}"/>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693E-4DD2-AE21-B2407CF0CE7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93E-4DD2-AE21-B2407CF0CE77}"/>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693E-4DD2-AE21-B2407CF0CE7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93E-4DD2-AE21-B2407CF0CE77}"/>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693E-4DD2-AE21-B2407CF0CE7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93E-4DD2-AE21-B2407CF0CE77}"/>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693E-4DD2-AE21-B2407CF0CE7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2121-4C61-8B32-384FD960ACB0}"/>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2121-4C61-8B32-384FD960ACB0}"/>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2121-4C61-8B32-384FD960ACB0}"/>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693E-4DD2-AE21-B2407CF0CE77}"/>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693E-4DD2-AE21-B2407CF0CE77}"/>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693E-4DD2-AE21-B2407CF0CE77}"/>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693E-4DD2-AE21-B2407CF0CE77}"/>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693E-4DD2-AE21-B2407CF0CE77}"/>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693E-4DD2-AE21-B2407CF0CE77}"/>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693E-4DD2-AE21-B2407CF0CE77}"/>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693E-4DD2-AE21-B2407CF0CE77}"/>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693E-4DD2-AE21-B2407CF0CE77}"/>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693E-4DD2-AE21-B2407CF0CE77}"/>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693E-4DD2-AE21-B2407CF0CE7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693E-4DD2-AE21-B2407CF0CE7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693E-4DD2-AE21-B2407CF0CE7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693E-4DD2-AE21-B2407CF0CE7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693E-4DD2-AE21-B2407CF0CE7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693E-4DD2-AE21-B2407CF0CE7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693E-4DD2-AE21-B2407CF0CE7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2121-4C61-8B32-384FD960ACB0}"/>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2121-4C61-8B32-384FD960ACB0}"/>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2121-4C61-8B32-384FD960ACB0}"/>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693E-4DD2-AE21-B2407CF0CE77}"/>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3"/>
          <c:order val="6"/>
          <c:tx>
            <c:strRef>
              <c:f>Annual!$J$3</c:f>
              <c:strCache>
                <c:ptCount val="1"/>
                <c:pt idx="0">
                  <c:v>July</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7F-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E393-4948-973E-A94AF6255B0E}"/>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3-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E393-4948-973E-A94AF6255B0E}"/>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E393-4948-973E-A94AF6255B0E}"/>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E393-4948-973E-A94AF6255B0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8D1-4E8A-A789-336D75BD361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8D1-4E8A-A789-336D75BD361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D8D1-4E8A-A789-336D75BD361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Annual!$J$51:$J$61</c15:sqref>
                  </c15:fullRef>
                </c:ext>
              </c:extLst>
              <c:f>Annual!$J$51:$J$60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E393-4948-973E-A94AF6255B0E}"/>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E393-4948-973E-A94AF6255B0E}"/>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E393-4948-973E-A94AF6255B0E}"/>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E393-4948-973E-A94AF6255B0E}"/>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E393-4948-973E-A94AF6255B0E}"/>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E393-4948-973E-A94AF6255B0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393-4948-973E-A94AF6255B0E}"/>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E393-4948-973E-A94AF6255B0E}"/>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D8D1-4E8A-A789-336D75BD361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D8D1-4E8A-A789-336D75BD361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D8D1-4E8A-A789-336D75BD361D}"/>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E393-4948-973E-A94AF6255B0E}"/>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E393-4948-973E-A94AF6255B0E}"/>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E393-4948-973E-A94AF6255B0E}"/>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E393-4948-973E-A94AF6255B0E}"/>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E393-4948-973E-A94AF6255B0E}"/>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E393-4948-973E-A94AF6255B0E}"/>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E393-4948-973E-A94AF6255B0E}"/>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E393-4948-973E-A94AF6255B0E}"/>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E393-4948-973E-A94AF6255B0E}"/>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E393-4948-973E-A94AF6255B0E}"/>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E393-4948-973E-A94AF6255B0E}"/>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E393-4948-973E-A94AF6255B0E}"/>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E393-4948-973E-A94AF6255B0E}"/>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E393-4948-973E-A94AF6255B0E}"/>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E393-4948-973E-A94AF6255B0E}"/>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E393-4948-973E-A94AF6255B0E}"/>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E393-4948-973E-A94AF6255B0E}"/>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D8D1-4E8A-A789-336D75BD361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D8D1-4E8A-A789-336D75BD361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D8D1-4E8A-A789-336D75BD361D}"/>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E393-4948-973E-A94AF6255B0E}"/>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097283348802018"/>
          <c:y val="2.1670699454833364E-2"/>
          <c:w val="0.80387193420088621"/>
          <c:h val="0.43126945424658414"/>
        </c:manualLayout>
      </c:layout>
      <c:barChart>
        <c:barDir val="col"/>
        <c:grouping val="stacked"/>
        <c:varyColors val="0"/>
        <c:ser>
          <c:idx val="9"/>
          <c:order val="0"/>
          <c:tx>
            <c:strRef>
              <c:f>'7'!$F$24</c:f>
              <c:strCache>
                <c:ptCount val="1"/>
              </c:strCache>
            </c:strRef>
          </c:tx>
          <c:spPr>
            <a:solidFill>
              <a:schemeClr val="accent6">
                <a:lumMod val="40000"/>
                <a:lumOff val="60000"/>
              </a:schemeClr>
            </a:solidFill>
            <a:ln>
              <a:noFill/>
            </a:ln>
            <a:effectLst/>
          </c:spPr>
          <c:invertIfNegative val="0"/>
          <c:cat>
            <c:strRef>
              <c:f>'7'!$G$23:$L$23</c:f>
              <c:strCache>
                <c:ptCount val="5"/>
                <c:pt idx="0">
                  <c:v>1-4th</c:v>
                </c:pt>
                <c:pt idx="1">
                  <c:v>5-11th</c:v>
                </c:pt>
                <c:pt idx="2">
                  <c:v>12-18th</c:v>
                </c:pt>
                <c:pt idx="3">
                  <c:v>19-25th</c:v>
                </c:pt>
                <c:pt idx="4">
                  <c:v>26-31th</c:v>
                </c:pt>
              </c:strCache>
            </c:strRef>
          </c:cat>
          <c:val>
            <c:numRef>
              <c:f>'7'!$G$24:$L$24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622-49F0-8547-C04A1696092E}"/>
            </c:ext>
          </c:extLst>
        </c:ser>
        <c:ser>
          <c:idx val="8"/>
          <c:order val="1"/>
          <c:tx>
            <c:strRef>
              <c:f>'7'!$F$25</c:f>
              <c:strCache>
                <c:ptCount val="1"/>
              </c:strCache>
            </c:strRef>
          </c:tx>
          <c:spPr>
            <a:solidFill>
              <a:schemeClr val="bg2">
                <a:lumMod val="90000"/>
              </a:schemeClr>
            </a:solidFill>
            <a:ln>
              <a:noFill/>
            </a:ln>
            <a:effectLst/>
          </c:spPr>
          <c:invertIfNegative val="0"/>
          <c:cat>
            <c:strRef>
              <c:f>'7'!$G$23:$L$23</c:f>
              <c:strCache>
                <c:ptCount val="5"/>
                <c:pt idx="0">
                  <c:v>1-4th</c:v>
                </c:pt>
                <c:pt idx="1">
                  <c:v>5-11th</c:v>
                </c:pt>
                <c:pt idx="2">
                  <c:v>12-18th</c:v>
                </c:pt>
                <c:pt idx="3">
                  <c:v>19-25th</c:v>
                </c:pt>
                <c:pt idx="4">
                  <c:v>26-31th</c:v>
                </c:pt>
              </c:strCache>
            </c:strRef>
          </c:cat>
          <c:val>
            <c:numRef>
              <c:f>'7'!$G$25:$L$25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622-49F0-8547-C04A1696092E}"/>
            </c:ext>
          </c:extLst>
        </c:ser>
        <c:ser>
          <c:idx val="7"/>
          <c:order val="2"/>
          <c:tx>
            <c:strRef>
              <c:f>'7'!$F$26</c:f>
              <c:strCache>
                <c:ptCount val="1"/>
              </c:strCache>
            </c:strRef>
          </c:tx>
          <c:spPr>
            <a:solidFill>
              <a:srgbClr val="FEE39A"/>
            </a:solidFill>
            <a:ln>
              <a:noFill/>
            </a:ln>
            <a:effectLst/>
          </c:spPr>
          <c:invertIfNegative val="0"/>
          <c:cat>
            <c:strRef>
              <c:f>'7'!$G$23:$L$23</c:f>
              <c:strCache>
                <c:ptCount val="5"/>
                <c:pt idx="0">
                  <c:v>1-4th</c:v>
                </c:pt>
                <c:pt idx="1">
                  <c:v>5-11th</c:v>
                </c:pt>
                <c:pt idx="2">
                  <c:v>12-18th</c:v>
                </c:pt>
                <c:pt idx="3">
                  <c:v>19-25th</c:v>
                </c:pt>
                <c:pt idx="4">
                  <c:v>26-31th</c:v>
                </c:pt>
              </c:strCache>
            </c:strRef>
          </c:cat>
          <c:val>
            <c:numRef>
              <c:f>'7'!$G$26:$L$26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8622-49F0-8547-C04A1696092E}"/>
            </c:ext>
          </c:extLst>
        </c:ser>
        <c:ser>
          <c:idx val="6"/>
          <c:order val="3"/>
          <c:tx>
            <c:strRef>
              <c:f>'7'!$F$27</c:f>
              <c:strCache>
                <c:ptCount val="1"/>
              </c:strCache>
            </c:strRef>
          </c:tx>
          <c:spPr>
            <a:solidFill>
              <a:schemeClr val="accent2">
                <a:lumMod val="60000"/>
                <a:lumOff val="40000"/>
              </a:schemeClr>
            </a:solidFill>
            <a:ln>
              <a:noFill/>
            </a:ln>
            <a:effectLst/>
          </c:spPr>
          <c:invertIfNegative val="0"/>
          <c:cat>
            <c:strRef>
              <c:f>'7'!$G$23:$L$23</c:f>
              <c:strCache>
                <c:ptCount val="5"/>
                <c:pt idx="0">
                  <c:v>1-4th</c:v>
                </c:pt>
                <c:pt idx="1">
                  <c:v>5-11th</c:v>
                </c:pt>
                <c:pt idx="2">
                  <c:v>12-18th</c:v>
                </c:pt>
                <c:pt idx="3">
                  <c:v>19-25th</c:v>
                </c:pt>
                <c:pt idx="4">
                  <c:v>26-31th</c:v>
                </c:pt>
              </c:strCache>
            </c:strRef>
          </c:cat>
          <c:val>
            <c:numRef>
              <c:f>'7'!$G$27:$L$27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622-49F0-8547-C04A1696092E}"/>
            </c:ext>
          </c:extLst>
        </c:ser>
        <c:ser>
          <c:idx val="4"/>
          <c:order val="4"/>
          <c:tx>
            <c:strRef>
              <c:f>'7'!$F$28</c:f>
              <c:strCache>
                <c:ptCount val="1"/>
              </c:strCache>
            </c:strRef>
          </c:tx>
          <c:spPr>
            <a:solidFill>
              <a:schemeClr val="accent5"/>
            </a:solidFill>
            <a:ln>
              <a:noFill/>
            </a:ln>
            <a:effectLst/>
          </c:spPr>
          <c:invertIfNegative val="0"/>
          <c:cat>
            <c:strRef>
              <c:f>'7'!$G$23:$L$23</c:f>
              <c:strCache>
                <c:ptCount val="5"/>
                <c:pt idx="0">
                  <c:v>1-4th</c:v>
                </c:pt>
                <c:pt idx="1">
                  <c:v>5-11th</c:v>
                </c:pt>
                <c:pt idx="2">
                  <c:v>12-18th</c:v>
                </c:pt>
                <c:pt idx="3">
                  <c:v>19-25th</c:v>
                </c:pt>
                <c:pt idx="4">
                  <c:v>26-31th</c:v>
                </c:pt>
              </c:strCache>
            </c:strRef>
          </c:cat>
          <c:val>
            <c:numRef>
              <c:f>'7'!$G$28:$L$28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8622-49F0-8547-C04A1696092E}"/>
            </c:ext>
          </c:extLst>
        </c:ser>
        <c:ser>
          <c:idx val="5"/>
          <c:order val="5"/>
          <c:tx>
            <c:strRef>
              <c:f>'7'!$F$29</c:f>
              <c:strCache>
                <c:ptCount val="1"/>
              </c:strCache>
            </c:strRef>
          </c:tx>
          <c:spPr>
            <a:solidFill>
              <a:schemeClr val="accent6"/>
            </a:solidFill>
            <a:ln>
              <a:noFill/>
            </a:ln>
            <a:effectLst/>
          </c:spPr>
          <c:invertIfNegative val="0"/>
          <c:cat>
            <c:strRef>
              <c:f>'7'!$G$23:$L$23</c:f>
              <c:strCache>
                <c:ptCount val="5"/>
                <c:pt idx="0">
                  <c:v>1-4th</c:v>
                </c:pt>
                <c:pt idx="1">
                  <c:v>5-11th</c:v>
                </c:pt>
                <c:pt idx="2">
                  <c:v>12-18th</c:v>
                </c:pt>
                <c:pt idx="3">
                  <c:v>19-25th</c:v>
                </c:pt>
                <c:pt idx="4">
                  <c:v>26-31th</c:v>
                </c:pt>
              </c:strCache>
            </c:strRef>
          </c:cat>
          <c:val>
            <c:numRef>
              <c:f>'7'!$G$29:$L$29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8622-49F0-8547-C04A1696092E}"/>
            </c:ext>
          </c:extLst>
        </c:ser>
        <c:ser>
          <c:idx val="0"/>
          <c:order val="6"/>
          <c:tx>
            <c:strRef>
              <c:f>'7'!$F$30</c:f>
              <c:strCache>
                <c:ptCount val="1"/>
              </c:strCache>
            </c:strRef>
          </c:tx>
          <c:spPr>
            <a:solidFill>
              <a:schemeClr val="accent1"/>
            </a:solidFill>
            <a:ln>
              <a:noFill/>
            </a:ln>
            <a:effectLst/>
          </c:spPr>
          <c:invertIfNegative val="0"/>
          <c:cat>
            <c:strRef>
              <c:f>'7'!$G$23:$L$23</c:f>
              <c:strCache>
                <c:ptCount val="5"/>
                <c:pt idx="0">
                  <c:v>1-4th</c:v>
                </c:pt>
                <c:pt idx="1">
                  <c:v>5-11th</c:v>
                </c:pt>
                <c:pt idx="2">
                  <c:v>12-18th</c:v>
                </c:pt>
                <c:pt idx="3">
                  <c:v>19-25th</c:v>
                </c:pt>
                <c:pt idx="4">
                  <c:v>26-31th</c:v>
                </c:pt>
              </c:strCache>
            </c:strRef>
          </c:cat>
          <c:val>
            <c:numRef>
              <c:f>'7'!$G$30:$L$30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8622-49F0-8547-C04A1696092E}"/>
            </c:ext>
          </c:extLst>
        </c:ser>
        <c:ser>
          <c:idx val="1"/>
          <c:order val="7"/>
          <c:tx>
            <c:strRef>
              <c:f>'7'!$F$31</c:f>
              <c:strCache>
                <c:ptCount val="1"/>
              </c:strCache>
            </c:strRef>
          </c:tx>
          <c:spPr>
            <a:solidFill>
              <a:schemeClr val="accent2"/>
            </a:solidFill>
            <a:ln>
              <a:noFill/>
            </a:ln>
            <a:effectLst/>
          </c:spPr>
          <c:invertIfNegative val="0"/>
          <c:cat>
            <c:strRef>
              <c:f>'7'!$G$23:$L$23</c:f>
              <c:strCache>
                <c:ptCount val="5"/>
                <c:pt idx="0">
                  <c:v>1-4th</c:v>
                </c:pt>
                <c:pt idx="1">
                  <c:v>5-11th</c:v>
                </c:pt>
                <c:pt idx="2">
                  <c:v>12-18th</c:v>
                </c:pt>
                <c:pt idx="3">
                  <c:v>19-25th</c:v>
                </c:pt>
                <c:pt idx="4">
                  <c:v>26-31th</c:v>
                </c:pt>
              </c:strCache>
            </c:strRef>
          </c:cat>
          <c:val>
            <c:numRef>
              <c:f>'7'!$G$31:$L$31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8622-49F0-8547-C04A1696092E}"/>
            </c:ext>
          </c:extLst>
        </c:ser>
        <c:ser>
          <c:idx val="2"/>
          <c:order val="8"/>
          <c:tx>
            <c:strRef>
              <c:f>'7'!$F$32</c:f>
              <c:strCache>
                <c:ptCount val="1"/>
              </c:strCache>
            </c:strRef>
          </c:tx>
          <c:spPr>
            <a:solidFill>
              <a:schemeClr val="accent3"/>
            </a:solidFill>
            <a:ln>
              <a:noFill/>
            </a:ln>
            <a:effectLst/>
          </c:spPr>
          <c:invertIfNegative val="0"/>
          <c:cat>
            <c:strRef>
              <c:f>'7'!$G$23:$L$23</c:f>
              <c:strCache>
                <c:ptCount val="5"/>
                <c:pt idx="0">
                  <c:v>1-4th</c:v>
                </c:pt>
                <c:pt idx="1">
                  <c:v>5-11th</c:v>
                </c:pt>
                <c:pt idx="2">
                  <c:v>12-18th</c:v>
                </c:pt>
                <c:pt idx="3">
                  <c:v>19-25th</c:v>
                </c:pt>
                <c:pt idx="4">
                  <c:v>26-31th</c:v>
                </c:pt>
              </c:strCache>
            </c:strRef>
          </c:cat>
          <c:val>
            <c:numRef>
              <c:f>'7'!$G$32:$L$32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8622-49F0-8547-C04A1696092E}"/>
            </c:ext>
          </c:extLst>
        </c:ser>
        <c:ser>
          <c:idx val="3"/>
          <c:order val="9"/>
          <c:tx>
            <c:strRef>
              <c:f>'7'!$F$33</c:f>
              <c:strCache>
                <c:ptCount val="1"/>
              </c:strCache>
            </c:strRef>
          </c:tx>
          <c:spPr>
            <a:solidFill>
              <a:schemeClr val="accent4"/>
            </a:solidFill>
            <a:ln>
              <a:noFill/>
            </a:ln>
            <a:effectLst/>
          </c:spPr>
          <c:invertIfNegative val="0"/>
          <c:cat>
            <c:strRef>
              <c:f>'7'!$G$23:$L$23</c:f>
              <c:strCache>
                <c:ptCount val="5"/>
                <c:pt idx="0">
                  <c:v>1-4th</c:v>
                </c:pt>
                <c:pt idx="1">
                  <c:v>5-11th</c:v>
                </c:pt>
                <c:pt idx="2">
                  <c:v>12-18th</c:v>
                </c:pt>
                <c:pt idx="3">
                  <c:v>19-25th</c:v>
                </c:pt>
                <c:pt idx="4">
                  <c:v>26-31th</c:v>
                </c:pt>
              </c:strCache>
            </c:strRef>
          </c:cat>
          <c:val>
            <c:numRef>
              <c:f>'7'!$G$33:$L$33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8622-49F0-8547-C04A1696092E}"/>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'7'!$F$34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'7'!$G$23:$L$23</c:f>
              <c:strCache>
                <c:ptCount val="5"/>
                <c:pt idx="0">
                  <c:v>1-4th</c:v>
                </c:pt>
                <c:pt idx="1">
                  <c:v>5-11th</c:v>
                </c:pt>
                <c:pt idx="2">
                  <c:v>12-18th</c:v>
                </c:pt>
                <c:pt idx="3">
                  <c:v>19-25th</c:v>
                </c:pt>
                <c:pt idx="4">
                  <c:v>26-31th</c:v>
                </c:pt>
              </c:strCache>
            </c:strRef>
          </c:cat>
          <c:val>
            <c:numRef>
              <c:f>'7'!$G$34:$L$34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8622-49F0-8547-C04A1696092E}"/>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'7'!$B$37</c:f>
              <c:strCache>
                <c:ptCount val="1"/>
                <c:pt idx="0">
                  <c:v>Income</c:v>
                </c:pt>
              </c:strCache>
            </c:strRef>
          </c:tx>
          <c:spPr>
            <a:solidFill>
              <a:schemeClr val="accent5"/>
            </a:solidFill>
            <a:ln>
              <a:noFill/>
            </a:ln>
            <a:effectLst/>
          </c:spPr>
          <c:invertIfNegative val="0"/>
          <c:dLbls>
            <c:delete val="1"/>
          </c:dLbls>
          <c:val>
            <c:numRef>
              <c:f>'7'!$C$37:$D$37</c:f>
              <c:numCache>
                <c:formatCode>\$#,##0.00_);[Red]\(\$#,##0.00\)</c:formatCode>
                <c:ptCount val="2"/>
                <c:pt idx="1">
                  <c:v>0</c:v>
                </c:pt>
              </c:numCache>
            </c:numRef>
          </c:val>
          <c:extLst>
            <c:ext xmlns:c16="http://schemas.microsoft.com/office/drawing/2014/chart" uri="{C3380CC4-5D6E-409C-BE32-E72D297353CC}">
              <c16:uniqueId val="{00000000-A72F-48AF-93C4-6C791372BAB7}"/>
            </c:ext>
          </c:extLst>
        </c:ser>
        <c:ser>
          <c:idx val="1"/>
          <c:order val="1"/>
          <c:tx>
            <c:strRef>
              <c:f>'7'!$B$38</c:f>
              <c:strCache>
                <c:ptCount val="1"/>
                <c:pt idx="0">
                  <c:v>Tax</c:v>
                </c:pt>
              </c:strCache>
            </c:strRef>
          </c:tx>
          <c:spPr>
            <a:solidFill>
              <a:schemeClr val="bg2">
                <a:lumMod val="75000"/>
              </a:schemeClr>
            </a:solidFill>
            <a:ln>
              <a:noFill/>
            </a:ln>
            <a:effectLst/>
          </c:spPr>
          <c:invertIfNegative val="0"/>
          <c:dLbls>
            <c:delete val="1"/>
          </c:dLbls>
          <c:val>
            <c:numRef>
              <c:f>'7'!$C$38:$D$38</c:f>
              <c:numCache>
                <c:formatCode>\$#,##0.00_);[Red]\(\$#,##0.00\)</c:formatCode>
                <c:ptCount val="2"/>
                <c:pt idx="0">
                  <c:v>0</c:v>
                </c:pt>
              </c:numCache>
            </c:numRef>
          </c:val>
          <c:extLst>
            <c:ext xmlns:c16="http://schemas.microsoft.com/office/drawing/2014/chart" uri="{C3380CC4-5D6E-409C-BE32-E72D297353CC}">
              <c16:uniqueId val="{00000001-A72F-48AF-93C4-6C791372BAB7}"/>
            </c:ext>
          </c:extLst>
        </c:ser>
        <c:ser>
          <c:idx val="2"/>
          <c:order val="2"/>
          <c:tx>
            <c:strRef>
              <c:f>'7'!$B$39</c:f>
              <c:strCache>
                <c:ptCount val="1"/>
                <c:pt idx="0">
                  <c:v>Savings</c:v>
                </c:pt>
              </c:strCache>
            </c:strRef>
          </c:tx>
          <c:spPr>
            <a:solidFill>
              <a:schemeClr val="accent2"/>
            </a:solidFill>
            <a:ln>
              <a:noFill/>
            </a:ln>
            <a:effectLst/>
          </c:spPr>
          <c:invertIfNegative val="0"/>
          <c:dLbls>
            <c:delete val="1"/>
          </c:dLbls>
          <c:val>
            <c:numRef>
              <c:f>'7'!$C$39:$D$39</c:f>
              <c:numCache>
                <c:formatCode>\$#,##0.00_);[Red]\(\$#,##0.00\)</c:formatCode>
                <c:ptCount val="2"/>
                <c:pt idx="0">
                  <c:v>0</c:v>
                </c:pt>
              </c:numCache>
            </c:numRef>
          </c:val>
          <c:extLst>
            <c:ext xmlns:c16="http://schemas.microsoft.com/office/drawing/2014/chart" uri="{C3380CC4-5D6E-409C-BE32-E72D297353CC}">
              <c16:uniqueId val="{00000002-A72F-48AF-93C4-6C791372BAB7}"/>
            </c:ext>
          </c:extLst>
        </c:ser>
        <c:ser>
          <c:idx val="3"/>
          <c:order val="3"/>
          <c:tx>
            <c:strRef>
              <c:f>'7'!$B$40</c:f>
              <c:strCache>
                <c:ptCount val="1"/>
                <c:pt idx="0">
                  <c:v>Self investment</c:v>
                </c:pt>
              </c:strCache>
            </c:strRef>
          </c:tx>
          <c:spPr>
            <a:solidFill>
              <a:schemeClr val="accent4"/>
            </a:solidFill>
            <a:ln>
              <a:noFill/>
            </a:ln>
            <a:effectLst/>
          </c:spPr>
          <c:invertIfNegative val="0"/>
          <c:dLbls>
            <c:delete val="1"/>
          </c:dLbls>
          <c:val>
            <c:numRef>
              <c:f>'7'!$C$40:$D$40</c:f>
              <c:numCache>
                <c:formatCode>\$#,##0.00_);[Red]\(\$#,##0.00\)</c:formatCode>
                <c:ptCount val="2"/>
                <c:pt idx="0">
                  <c:v>0</c:v>
                </c:pt>
              </c:numCache>
            </c:numRef>
          </c:val>
          <c:extLst>
            <c:ext xmlns:c16="http://schemas.microsoft.com/office/drawing/2014/chart" uri="{C3380CC4-5D6E-409C-BE32-E72D297353CC}">
              <c16:uniqueId val="{00000003-A72F-48AF-93C4-6C791372BAB7}"/>
            </c:ext>
          </c:extLst>
        </c:ser>
        <c:ser>
          <c:idx val="4"/>
          <c:order val="4"/>
          <c:tx>
            <c:strRef>
              <c:f>'7'!$B$41</c:f>
              <c:strCache>
                <c:ptCount val="1"/>
                <c:pt idx="0">
                  <c:v>Fixed expenses</c:v>
                </c:pt>
              </c:strCache>
            </c:strRef>
          </c:tx>
          <c:spPr>
            <a:solidFill>
              <a:schemeClr val="accent5">
                <a:lumMod val="60000"/>
                <a:lumOff val="40000"/>
              </a:schemeClr>
            </a:solidFill>
            <a:ln>
              <a:noFill/>
            </a:ln>
            <a:effectLst/>
          </c:spPr>
          <c:invertIfNegative val="0"/>
          <c:dLbls>
            <c:delete val="1"/>
          </c:dLbls>
          <c:val>
            <c:numRef>
              <c:f>'7'!$C$41:$D$41</c:f>
              <c:numCache>
                <c:formatCode>\$#,##0.00_);[Red]\(\$#,##0.00\)</c:formatCode>
                <c:ptCount val="2"/>
                <c:pt idx="0">
                  <c:v>0</c:v>
                </c:pt>
              </c:numCache>
            </c:numRef>
          </c:val>
          <c:extLst>
            <c:ext xmlns:c16="http://schemas.microsoft.com/office/drawing/2014/chart" uri="{C3380CC4-5D6E-409C-BE32-E72D297353CC}">
              <c16:uniqueId val="{00000004-A72F-48AF-93C4-6C791372BAB7}"/>
            </c:ext>
          </c:extLst>
        </c:ser>
        <c:ser>
          <c:idx val="5"/>
          <c:order val="5"/>
          <c:tx>
            <c:strRef>
              <c:f>'7'!$B$42</c:f>
              <c:strCache>
                <c:ptCount val="1"/>
                <c:pt idx="0">
                  <c:v>Special expenses</c:v>
                </c:pt>
              </c:strCache>
            </c:strRef>
          </c:tx>
          <c:spPr>
            <a:solidFill>
              <a:schemeClr val="accent6"/>
            </a:solidFill>
            <a:ln>
              <a:noFill/>
            </a:ln>
            <a:effectLst/>
          </c:spPr>
          <c:invertIfNegative val="0"/>
          <c:dLbls>
            <c:delete val="1"/>
          </c:dLbls>
          <c:val>
            <c:numRef>
              <c:f>'7'!$C$42:$D$42</c:f>
              <c:numCache>
                <c:formatCode>\$#,##0.00_);[Red]\(\$#,##0.00\)</c:formatCode>
                <c:ptCount val="2"/>
                <c:pt idx="0">
                  <c:v>0</c:v>
                </c:pt>
              </c:numCache>
            </c:numRef>
          </c:val>
          <c:extLst>
            <c:ext xmlns:c16="http://schemas.microsoft.com/office/drawing/2014/chart" uri="{C3380CC4-5D6E-409C-BE32-E72D297353CC}">
              <c16:uniqueId val="{00000005-A72F-48AF-93C4-6C791372BAB7}"/>
            </c:ext>
          </c:extLst>
        </c:ser>
        <c:ser>
          <c:idx val="6"/>
          <c:order val="6"/>
          <c:tx>
            <c:strRef>
              <c:f>'7'!$B$43</c:f>
              <c:strCache>
                <c:ptCount val="1"/>
                <c:pt idx="0">
                  <c:v>Variable expenses</c:v>
                </c:pt>
              </c:strCache>
            </c:strRef>
          </c:tx>
          <c:spPr>
            <a:solidFill>
              <a:srgbClr val="D6E0FE"/>
            </a:solidFill>
            <a:ln>
              <a:noFill/>
            </a:ln>
            <a:effectLst/>
          </c:spPr>
          <c:invertIfNegative val="0"/>
          <c:dLbls>
            <c:delete val="1"/>
          </c:dLbls>
          <c:val>
            <c:numRef>
              <c:f>'7'!$C$43:$D$43</c:f>
              <c:numCache>
                <c:formatCode>\$#,##0.00_);[Red]\(\$#,##0.00\)</c:formatCode>
                <c:ptCount val="2"/>
                <c:pt idx="0">
                  <c:v>0</c:v>
                </c:pt>
              </c:numCache>
            </c:numRef>
          </c:val>
          <c:extLst>
            <c:ext xmlns:c16="http://schemas.microsoft.com/office/drawing/2014/chart" uri="{C3380CC4-5D6E-409C-BE32-E72D297353CC}">
              <c16:uniqueId val="{00000006-A72F-48AF-93C4-6C791372BAB7}"/>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'7'!$B$44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A72F-48AF-93C4-6C791372BAB7}"/>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A72F-48AF-93C4-6C791372BAB7}"/>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A72F-48AF-93C4-6C791372BAB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'7'!$C$44:$D$44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A72F-48AF-93C4-6C791372BAB7}"/>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47"/>
          <c:order val="0"/>
          <c:tx>
            <c:strRef>
              <c:f>Annual!$D$3</c:f>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35C9-4853-A25A-07D675C78504}"/>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35C9-4853-A25A-07D675C78504}"/>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35C9-4853-A25A-07D675C78504}"/>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35C9-4853-A25A-07D675C78504}"/>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35C9-4853-A25A-07D675C7850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5C9-4853-A25A-07D675C78504}"/>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35C9-4853-A25A-07D675C7850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5C9-4853-A25A-07D675C7850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5C9-4853-A25A-07D675C7850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5C9-4853-A25A-07D675C78504}"/>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Annual!$D$51:$D$61</c15:sqref>
                  </c15:fullRef>
                </c:ext>
              </c:extLst>
              <c:f>Annual!$D$51:$D$60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35C9-4853-A25A-07D675C78504}"/>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8"/>
                <c:order val="1"/>
                <c:tx>
                  <c:strRef>
                    <c:extLst>
                      <c:ex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6-35C9-4853-A25A-07D675C7850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8-35C9-4853-A25A-07D675C7850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A-35C9-4853-A25A-07D675C7850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C-35C9-4853-A25A-07D675C7850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E-35C9-4853-A25A-07D675C7850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0-35C9-4853-A25A-07D675C7850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2-35C9-4853-A25A-07D675C7850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4-35C9-4853-A25A-07D675C7850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6-35C9-4853-A25A-07D675C7850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8-35C9-4853-A25A-07D675C78504}"/>
                    </c:ext>
                  </c:extLst>
                </c:dPt>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29-35C9-4853-A25A-07D675C78504}"/>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D-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35C9-4853-A25A-07D675C78504}"/>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E-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0-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2-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35C9-4853-A25A-07D675C78504}"/>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5-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7-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35C9-4853-A25A-07D675C78504}"/>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8-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A-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C-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35C9-4853-A25A-07D675C78504}"/>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D-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F-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1-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35C9-4853-A25A-07D675C78504}"/>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2-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4-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6-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35C9-4853-A25A-07D675C78504}"/>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7-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9-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B-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35C9-4853-A25A-07D675C78504}"/>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C-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E-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0-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35C9-4853-A25A-07D675C78504}"/>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1-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3-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5-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35C9-4853-A25A-07D675C78504}"/>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35C9-4853-A25A-07D675C7850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35C9-4853-A25A-07D675C7850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35C9-4853-A25A-07D675C7850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35C9-4853-A25A-07D675C7850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35C9-4853-A25A-07D675C7850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35C9-4853-A25A-07D675C7850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35C9-4853-A25A-07D675C7850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6-35C9-4853-A25A-07D675C7850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8-35C9-4853-A25A-07D675C7850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A-35C9-4853-A25A-07D675C7850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35C9-4853-A25A-07D675C78504}"/>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D184-43F2-8217-B722CB716E9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D184-43F2-8217-B722CB716E92}"/>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D184-43F2-8217-B722CB716E92}"/>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D184-43F2-8217-B722CB716E92}"/>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D184-43F2-8217-B722CB716E92}"/>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D184-43F2-8217-B722CB716E92}"/>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D184-43F2-8217-B722CB716E92}"/>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D184-43F2-8217-B722CB716E92}"/>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'7'!$B$38:$B$43</c:f>
              <c:strCache>
                <c:ptCount val="6"/>
                <c:pt idx="0">
                  <c:v>Tax</c:v>
                </c:pt>
                <c:pt idx="1">
                  <c:v>Savings</c:v>
                </c:pt>
                <c:pt idx="2">
                  <c:v>Self investment</c:v>
                </c:pt>
                <c:pt idx="3">
                  <c:v>Fixed expenses</c:v>
                </c:pt>
                <c:pt idx="4">
                  <c:v>Special expenses</c:v>
                </c:pt>
                <c:pt idx="5">
                  <c:v>Variable expenses</c:v>
                </c:pt>
              </c:strCache>
            </c:strRef>
          </c:cat>
          <c:val>
            <c:numRef>
              <c:f>'7'!$C$38:$C$43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D184-43F2-8217-B722CB716E92}"/>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101517358681"/>
          <c:y val="0.13693035679688911"/>
          <c:w val="0.75702849462045829"/>
          <c:h val="0.5105540727762522"/>
        </c:manualLayout>
      </c:layout>
      <c:doughnutChart>
        <c:varyColors val="1"/>
        <c:ser>
          <c:idx val="41"/>
          <c:order val="7"/>
          <c:tx>
            <c:strRef>
              <c:f>Annual!$K$3</c:f>
              <c:strCache>
                <c:ptCount val="1"/>
                <c:pt idx="0">
                  <c:v>August</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94-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A0CC-4975-8699-617EB48D34CF}"/>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8-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A0CC-4975-8699-617EB48D34CF}"/>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E-A0CC-4975-8699-617EB48D34CF}"/>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A0-A0CC-4975-8699-617EB48D34CF}"/>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FBD-4054-AF0F-ABE9A395C5A1}"/>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FBD-4054-AF0F-ABE9A395C5A1}"/>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5FBD-4054-AF0F-ABE9A395C5A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Annual!$K$38:$K$48</c15:sqref>
                  </c15:fullRef>
                </c:ext>
              </c:extLst>
              <c:f>Annual!$K$38:$K$47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A0CC-4975-8699-617EB48D34CF}"/>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A0CC-4975-8699-617EB48D34C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0CC-4975-8699-617EB48D34CF}"/>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A0CC-4975-8699-617EB48D34C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0CC-4975-8699-617EB48D34CF}"/>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A0CC-4975-8699-617EB48D34C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0CC-4975-8699-617EB48D34CF}"/>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A0CC-4975-8699-617EB48D34CF}"/>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5FBD-4054-AF0F-ABE9A395C5A1}"/>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5FBD-4054-AF0F-ABE9A395C5A1}"/>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5FBD-4054-AF0F-ABE9A395C5A1}"/>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A0CC-4975-8699-617EB48D34CF}"/>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A0CC-4975-8699-617EB48D34CF}"/>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A0CC-4975-8699-617EB48D34CF}"/>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A0CC-4975-8699-617EB48D34CF}"/>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A0CC-4975-8699-617EB48D34CF}"/>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A0CC-4975-8699-617EB48D34CF}"/>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A0CC-4975-8699-617EB48D34CF}"/>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A0CC-4975-8699-617EB48D34CF}"/>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A0CC-4975-8699-617EB48D34CF}"/>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A0CC-4975-8699-617EB48D34CF}"/>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A0CC-4975-8699-617EB48D34CF}"/>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A0CC-4975-8699-617EB48D34CF}"/>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A0CC-4975-8699-617EB48D34CF}"/>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A0CC-4975-8699-617EB48D34CF}"/>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A0CC-4975-8699-617EB48D34CF}"/>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A0CC-4975-8699-617EB48D34CF}"/>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A0CC-4975-8699-617EB48D34CF}"/>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5FBD-4054-AF0F-ABE9A395C5A1}"/>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5FBD-4054-AF0F-ABE9A395C5A1}"/>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5FBD-4054-AF0F-ABE9A395C5A1}"/>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A0CC-4975-8699-617EB48D34CF}"/>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4"/>
          <c:order val="7"/>
          <c:tx>
            <c:strRef>
              <c:f>Annual!$K$3</c:f>
              <c:strCache>
                <c:ptCount val="1"/>
                <c:pt idx="0">
                  <c:v>August</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94-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8662-40B4-AE78-A883FB74B7A7}"/>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8-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8662-40B4-AE78-A883FB74B7A7}"/>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E-8662-40B4-AE78-A883FB74B7A7}"/>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A0-8662-40B4-AE78-A883FB74B7A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7B8-4034-BAA0-0808021CE5D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7B8-4034-BAA0-0808021CE5D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7B8-4034-BAA0-0808021CE5D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Annual!$K$51:$K$61</c15:sqref>
                  </c15:fullRef>
                </c:ext>
              </c:extLst>
              <c:f>Annual!$K$51:$K$60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8662-40B4-AE78-A883FB74B7A7}"/>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8662-40B4-AE78-A883FB74B7A7}"/>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8662-40B4-AE78-A883FB74B7A7}"/>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8662-40B4-AE78-A883FB74B7A7}"/>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8662-40B4-AE78-A883FB74B7A7}"/>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8662-40B4-AE78-A883FB74B7A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662-40B4-AE78-A883FB74B7A7}"/>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8662-40B4-AE78-A883FB74B7A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B7B8-4034-BAA0-0808021CE5D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B7B8-4034-BAA0-0808021CE5D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B7B8-4034-BAA0-0808021CE5D3}"/>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8662-40B4-AE78-A883FB74B7A7}"/>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8662-40B4-AE78-A883FB74B7A7}"/>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8662-40B4-AE78-A883FB74B7A7}"/>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8662-40B4-AE78-A883FB74B7A7}"/>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8662-40B4-AE78-A883FB74B7A7}"/>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8662-40B4-AE78-A883FB74B7A7}"/>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8662-40B4-AE78-A883FB74B7A7}"/>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8662-40B4-AE78-A883FB74B7A7}"/>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8662-40B4-AE78-A883FB74B7A7}"/>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8662-40B4-AE78-A883FB74B7A7}"/>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8662-40B4-AE78-A883FB74B7A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8662-40B4-AE78-A883FB74B7A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8662-40B4-AE78-A883FB74B7A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8662-40B4-AE78-A883FB74B7A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8662-40B4-AE78-A883FB74B7A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8662-40B4-AE78-A883FB74B7A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8662-40B4-AE78-A883FB74B7A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B7B8-4034-BAA0-0808021CE5D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B7B8-4034-BAA0-0808021CE5D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B7B8-4034-BAA0-0808021CE5D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8662-40B4-AE78-A883FB74B7A7}"/>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53977407901387"/>
          <c:y val="2.1670769205343918E-2"/>
          <c:w val="0.80387193420088621"/>
          <c:h val="0.43126945424658414"/>
        </c:manualLayout>
      </c:layout>
      <c:barChart>
        <c:barDir val="col"/>
        <c:grouping val="stacked"/>
        <c:varyColors val="0"/>
        <c:ser>
          <c:idx val="9"/>
          <c:order val="0"/>
          <c:tx>
            <c:strRef>
              <c:f>'8'!$F$24</c:f>
              <c:strCache>
                <c:ptCount val="1"/>
              </c:strCache>
            </c:strRef>
          </c:tx>
          <c:spPr>
            <a:solidFill>
              <a:schemeClr val="accent6">
                <a:lumMod val="40000"/>
                <a:lumOff val="60000"/>
              </a:schemeClr>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2A5-45AE-BF9B-A02896DAB449}"/>
            </c:ext>
          </c:extLst>
        </c:ser>
        <c:ser>
          <c:idx val="8"/>
          <c:order val="1"/>
          <c:tx>
            <c:strRef>
              <c:f>'8'!$F$25</c:f>
              <c:strCache>
                <c:ptCount val="1"/>
              </c:strCache>
            </c:strRef>
          </c:tx>
          <c:spPr>
            <a:solidFill>
              <a:schemeClr val="bg2">
                <a:lumMod val="90000"/>
              </a:schemeClr>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2A5-45AE-BF9B-A02896DAB449}"/>
            </c:ext>
          </c:extLst>
        </c:ser>
        <c:ser>
          <c:idx val="7"/>
          <c:order val="2"/>
          <c:tx>
            <c:strRef>
              <c:f>'8'!$F$26</c:f>
              <c:strCache>
                <c:ptCount val="1"/>
              </c:strCache>
            </c:strRef>
          </c:tx>
          <c:spPr>
            <a:solidFill>
              <a:srgbClr val="FEE39A"/>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32A5-45AE-BF9B-A02896DAB449}"/>
            </c:ext>
          </c:extLst>
        </c:ser>
        <c:ser>
          <c:idx val="6"/>
          <c:order val="3"/>
          <c:tx>
            <c:strRef>
              <c:f>'8'!$F$27</c:f>
              <c:strCache>
                <c:ptCount val="1"/>
              </c:strCache>
            </c:strRef>
          </c:tx>
          <c:spPr>
            <a:solidFill>
              <a:schemeClr val="accent2">
                <a:lumMod val="60000"/>
                <a:lumOff val="40000"/>
              </a:schemeClr>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32A5-45AE-BF9B-A02896DAB449}"/>
            </c:ext>
          </c:extLst>
        </c:ser>
        <c:ser>
          <c:idx val="4"/>
          <c:order val="4"/>
          <c:tx>
            <c:strRef>
              <c:f>'8'!$F$28</c:f>
              <c:strCache>
                <c:ptCount val="1"/>
              </c:strCache>
            </c:strRef>
          </c:tx>
          <c:spPr>
            <a:solidFill>
              <a:schemeClr val="accent5"/>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32A5-45AE-BF9B-A02896DAB449}"/>
            </c:ext>
          </c:extLst>
        </c:ser>
        <c:ser>
          <c:idx val="5"/>
          <c:order val="5"/>
          <c:tx>
            <c:strRef>
              <c:f>'8'!$F$29</c:f>
              <c:strCache>
                <c:ptCount val="1"/>
              </c:strCache>
            </c:strRef>
          </c:tx>
          <c:spPr>
            <a:solidFill>
              <a:schemeClr val="accent6"/>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32A5-45AE-BF9B-A02896DAB449}"/>
            </c:ext>
          </c:extLst>
        </c:ser>
        <c:ser>
          <c:idx val="0"/>
          <c:order val="6"/>
          <c:tx>
            <c:strRef>
              <c:f>'8'!$F$30</c:f>
              <c:strCache>
                <c:ptCount val="1"/>
              </c:strCache>
            </c:strRef>
          </c:tx>
          <c:spPr>
            <a:solidFill>
              <a:schemeClr val="accent1"/>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32A5-45AE-BF9B-A02896DAB449}"/>
            </c:ext>
          </c:extLst>
        </c:ser>
        <c:ser>
          <c:idx val="1"/>
          <c:order val="7"/>
          <c:tx>
            <c:strRef>
              <c:f>'8'!$F$31</c:f>
              <c:strCache>
                <c:ptCount val="1"/>
              </c:strCache>
            </c:strRef>
          </c:tx>
          <c:spPr>
            <a:solidFill>
              <a:schemeClr val="accent2"/>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32A5-45AE-BF9B-A02896DAB449}"/>
            </c:ext>
          </c:extLst>
        </c:ser>
        <c:ser>
          <c:idx val="2"/>
          <c:order val="8"/>
          <c:tx>
            <c:strRef>
              <c:f>'8'!$F$32</c:f>
              <c:strCache>
                <c:ptCount val="1"/>
              </c:strCache>
            </c:strRef>
          </c:tx>
          <c:spPr>
            <a:solidFill>
              <a:schemeClr val="accent3"/>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32A5-45AE-BF9B-A02896DAB449}"/>
            </c:ext>
          </c:extLst>
        </c:ser>
        <c:ser>
          <c:idx val="3"/>
          <c:order val="9"/>
          <c:tx>
            <c:strRef>
              <c:f>'8'!$F$33</c:f>
              <c:strCache>
                <c:ptCount val="1"/>
              </c:strCache>
            </c:strRef>
          </c:tx>
          <c:spPr>
            <a:solidFill>
              <a:schemeClr val="accent4"/>
            </a:solidFill>
            <a:ln>
              <a:noFill/>
            </a:ln>
            <a:effectLst/>
          </c:spPr>
          <c:invertIfNegative val="0"/>
          <c:cat>
            <c:strRef>
              <c:f>'8'!$G$23:$L$23</c:f>
              <c:strCache>
                <c:ptCount val="6"/>
                <c:pt idx="0">
                  <c:v>1-1th</c:v>
                </c:pt>
                <c:pt idx="1">
                  <c:v>2-8th</c:v>
                </c:pt>
                <c:pt idx="2">
                  <c:v>9-15th</c:v>
                </c:pt>
                <c:pt idx="3">
                  <c:v>16-22th</c:v>
                </c:pt>
                <c:pt idx="4">
                  <c:v>23-29th</c:v>
                </c:pt>
                <c:pt idx="5">
                  <c:v>30-31th</c:v>
                </c:pt>
              </c:strCache>
            </c:strRef>
          </c:cat>
          <c:val>
            <c:numRef>
              <c:f>'8'!$G$33:$L$33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32A5-45AE-BF9B-A02896DAB449}"/>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'8'!$F$34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'8'!$G$23:$L$23</c:f>
              <c:strCache>
                <c:ptCount val="6"/>
                <c:pt idx="0">
                  <c:v>1-1th</c:v>
                </c:pt>
                <c:pt idx="1">
                  <c:v>2-8th</c:v>
                </c:pt>
                <c:pt idx="2">
                  <c:v>9-15th</c:v>
                </c:pt>
                <c:pt idx="3">
                  <c:v>16-22th</c:v>
                </c:pt>
                <c:pt idx="4">
                  <c:v>23-29th</c:v>
                </c:pt>
                <c:pt idx="5">
                  <c:v>30-31th</c:v>
                </c:pt>
              </c:strCache>
            </c:strRef>
          </c:cat>
          <c:val>
            <c:numRef>
              <c:f>'8'!$G$34:$L$34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32A5-45AE-BF9B-A02896DAB449}"/>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'8'!$B$37</c:f>
              <c:strCache>
                <c:ptCount val="1"/>
                <c:pt idx="0">
                  <c:v>Income</c:v>
                </c:pt>
              </c:strCache>
            </c:strRef>
          </c:tx>
          <c:spPr>
            <a:solidFill>
              <a:schemeClr val="accent5"/>
            </a:solidFill>
            <a:ln>
              <a:noFill/>
            </a:ln>
            <a:effectLst/>
          </c:spPr>
          <c:invertIfNegative val="0"/>
          <c:dLbls>
            <c:delete val="1"/>
          </c:dLbls>
          <c:val>
            <c:numRef>
              <c:f>'8'!$C$37:$D$37</c:f>
              <c:numCache>
                <c:formatCode>\$#,##0.00_);[Red]\(\$#,##0.00\)</c:formatCode>
                <c:ptCount val="2"/>
                <c:pt idx="1">
                  <c:v>0</c:v>
                </c:pt>
              </c:numCache>
            </c:numRef>
          </c:val>
          <c:extLst>
            <c:ext xmlns:c16="http://schemas.microsoft.com/office/drawing/2014/chart" uri="{C3380CC4-5D6E-409C-BE32-E72D297353CC}">
              <c16:uniqueId val="{00000000-50B6-427D-BED3-D1F6BEBDC0A0}"/>
            </c:ext>
          </c:extLst>
        </c:ser>
        <c:ser>
          <c:idx val="1"/>
          <c:order val="1"/>
          <c:tx>
            <c:strRef>
              <c:f>'8'!$B$38</c:f>
              <c:strCache>
                <c:ptCount val="1"/>
                <c:pt idx="0">
                  <c:v>Tax</c:v>
                </c:pt>
              </c:strCache>
            </c:strRef>
          </c:tx>
          <c:spPr>
            <a:solidFill>
              <a:schemeClr val="bg2">
                <a:lumMod val="75000"/>
              </a:schemeClr>
            </a:solidFill>
            <a:ln>
              <a:noFill/>
            </a:ln>
            <a:effectLst/>
          </c:spPr>
          <c:invertIfNegative val="0"/>
          <c:dLbls>
            <c:delete val="1"/>
          </c:dLbls>
          <c:val>
            <c:numRef>
              <c:f>'8'!$C$38:$D$38</c:f>
              <c:numCache>
                <c:formatCode>\$#,##0.00_);[Red]\(\$#,##0.00\)</c:formatCode>
                <c:ptCount val="2"/>
                <c:pt idx="0">
                  <c:v>0</c:v>
                </c:pt>
              </c:numCache>
            </c:numRef>
          </c:val>
          <c:extLst>
            <c:ext xmlns:c16="http://schemas.microsoft.com/office/drawing/2014/chart" uri="{C3380CC4-5D6E-409C-BE32-E72D297353CC}">
              <c16:uniqueId val="{00000001-50B6-427D-BED3-D1F6BEBDC0A0}"/>
            </c:ext>
          </c:extLst>
        </c:ser>
        <c:ser>
          <c:idx val="2"/>
          <c:order val="2"/>
          <c:tx>
            <c:strRef>
              <c:f>'8'!$B$39</c:f>
              <c:strCache>
                <c:ptCount val="1"/>
                <c:pt idx="0">
                  <c:v>Savings</c:v>
                </c:pt>
              </c:strCache>
            </c:strRef>
          </c:tx>
          <c:spPr>
            <a:solidFill>
              <a:schemeClr val="accent2"/>
            </a:solidFill>
            <a:ln>
              <a:noFill/>
            </a:ln>
            <a:effectLst/>
          </c:spPr>
          <c:invertIfNegative val="0"/>
          <c:dLbls>
            <c:delete val="1"/>
          </c:dLbls>
          <c:val>
            <c:numRef>
              <c:f>'8'!$C$39:$D$39</c:f>
              <c:numCache>
                <c:formatCode>\$#,##0.00_);[Red]\(\$#,##0.00\)</c:formatCode>
                <c:ptCount val="2"/>
                <c:pt idx="0">
                  <c:v>0</c:v>
                </c:pt>
              </c:numCache>
            </c:numRef>
          </c:val>
          <c:extLst>
            <c:ext xmlns:c16="http://schemas.microsoft.com/office/drawing/2014/chart" uri="{C3380CC4-5D6E-409C-BE32-E72D297353CC}">
              <c16:uniqueId val="{00000002-50B6-427D-BED3-D1F6BEBDC0A0}"/>
            </c:ext>
          </c:extLst>
        </c:ser>
        <c:ser>
          <c:idx val="3"/>
          <c:order val="3"/>
          <c:tx>
            <c:strRef>
              <c:f>'8'!$B$40</c:f>
              <c:strCache>
                <c:ptCount val="1"/>
                <c:pt idx="0">
                  <c:v>Self investment</c:v>
                </c:pt>
              </c:strCache>
            </c:strRef>
          </c:tx>
          <c:spPr>
            <a:solidFill>
              <a:schemeClr val="accent4"/>
            </a:solidFill>
            <a:ln>
              <a:noFill/>
            </a:ln>
            <a:effectLst/>
          </c:spPr>
          <c:invertIfNegative val="0"/>
          <c:dLbls>
            <c:delete val="1"/>
          </c:dLbls>
          <c:val>
            <c:numRef>
              <c:f>'8'!$C$40:$D$40</c:f>
              <c:numCache>
                <c:formatCode>\$#,##0.00_);[Red]\(\$#,##0.00\)</c:formatCode>
                <c:ptCount val="2"/>
                <c:pt idx="0">
                  <c:v>0</c:v>
                </c:pt>
              </c:numCache>
            </c:numRef>
          </c:val>
          <c:extLst>
            <c:ext xmlns:c16="http://schemas.microsoft.com/office/drawing/2014/chart" uri="{C3380CC4-5D6E-409C-BE32-E72D297353CC}">
              <c16:uniqueId val="{00000003-50B6-427D-BED3-D1F6BEBDC0A0}"/>
            </c:ext>
          </c:extLst>
        </c:ser>
        <c:ser>
          <c:idx val="4"/>
          <c:order val="4"/>
          <c:tx>
            <c:strRef>
              <c:f>'8'!$B$41</c:f>
              <c:strCache>
                <c:ptCount val="1"/>
                <c:pt idx="0">
                  <c:v>Fixed expenses</c:v>
                </c:pt>
              </c:strCache>
            </c:strRef>
          </c:tx>
          <c:spPr>
            <a:solidFill>
              <a:schemeClr val="accent5">
                <a:lumMod val="60000"/>
                <a:lumOff val="40000"/>
              </a:schemeClr>
            </a:solidFill>
            <a:ln>
              <a:noFill/>
            </a:ln>
            <a:effectLst/>
          </c:spPr>
          <c:invertIfNegative val="0"/>
          <c:dLbls>
            <c:delete val="1"/>
          </c:dLbls>
          <c:val>
            <c:numRef>
              <c:f>'8'!$C$41:$D$41</c:f>
              <c:numCache>
                <c:formatCode>\$#,##0.00_);[Red]\(\$#,##0.00\)</c:formatCode>
                <c:ptCount val="2"/>
                <c:pt idx="0">
                  <c:v>0</c:v>
                </c:pt>
              </c:numCache>
            </c:numRef>
          </c:val>
          <c:extLst>
            <c:ext xmlns:c16="http://schemas.microsoft.com/office/drawing/2014/chart" uri="{C3380CC4-5D6E-409C-BE32-E72D297353CC}">
              <c16:uniqueId val="{00000004-50B6-427D-BED3-D1F6BEBDC0A0}"/>
            </c:ext>
          </c:extLst>
        </c:ser>
        <c:ser>
          <c:idx val="5"/>
          <c:order val="5"/>
          <c:tx>
            <c:strRef>
              <c:f>'8'!$B$42</c:f>
              <c:strCache>
                <c:ptCount val="1"/>
                <c:pt idx="0">
                  <c:v>Special expenses</c:v>
                </c:pt>
              </c:strCache>
            </c:strRef>
          </c:tx>
          <c:spPr>
            <a:solidFill>
              <a:schemeClr val="accent6"/>
            </a:solidFill>
            <a:ln>
              <a:noFill/>
            </a:ln>
            <a:effectLst/>
          </c:spPr>
          <c:invertIfNegative val="0"/>
          <c:dLbls>
            <c:delete val="1"/>
          </c:dLbls>
          <c:val>
            <c:numRef>
              <c:f>'8'!$C$42:$D$42</c:f>
              <c:numCache>
                <c:formatCode>\$#,##0.00_);[Red]\(\$#,##0.00\)</c:formatCode>
                <c:ptCount val="2"/>
                <c:pt idx="0">
                  <c:v>0</c:v>
                </c:pt>
              </c:numCache>
            </c:numRef>
          </c:val>
          <c:extLst>
            <c:ext xmlns:c16="http://schemas.microsoft.com/office/drawing/2014/chart" uri="{C3380CC4-5D6E-409C-BE32-E72D297353CC}">
              <c16:uniqueId val="{00000005-50B6-427D-BED3-D1F6BEBDC0A0}"/>
            </c:ext>
          </c:extLst>
        </c:ser>
        <c:ser>
          <c:idx val="6"/>
          <c:order val="6"/>
          <c:tx>
            <c:strRef>
              <c:f>'8'!$B$43</c:f>
              <c:strCache>
                <c:ptCount val="1"/>
                <c:pt idx="0">
                  <c:v>Variable expenses</c:v>
                </c:pt>
              </c:strCache>
            </c:strRef>
          </c:tx>
          <c:spPr>
            <a:solidFill>
              <a:srgbClr val="D6E0FE"/>
            </a:solidFill>
            <a:ln>
              <a:noFill/>
            </a:ln>
            <a:effectLst/>
          </c:spPr>
          <c:invertIfNegative val="0"/>
          <c:dLbls>
            <c:delete val="1"/>
          </c:dLbls>
          <c:val>
            <c:numRef>
              <c:f>'8'!$C$43:$D$43</c:f>
              <c:numCache>
                <c:formatCode>\$#,##0.00_);[Red]\(\$#,##0.00\)</c:formatCode>
                <c:ptCount val="2"/>
                <c:pt idx="0">
                  <c:v>0</c:v>
                </c:pt>
              </c:numCache>
            </c:numRef>
          </c:val>
          <c:extLst>
            <c:ext xmlns:c16="http://schemas.microsoft.com/office/drawing/2014/chart" uri="{C3380CC4-5D6E-409C-BE32-E72D297353CC}">
              <c16:uniqueId val="{00000006-50B6-427D-BED3-D1F6BEBDC0A0}"/>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'8'!$B$44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50B6-427D-BED3-D1F6BEBDC0A0}"/>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50B6-427D-BED3-D1F6BEBDC0A0}"/>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50B6-427D-BED3-D1F6BEBDC0A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'8'!$C$44:$D$44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50B6-427D-BED3-D1F6BEBDC0A0}"/>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6A6F-4C52-886C-C9761AB8896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6A6F-4C52-886C-C9761AB88966}"/>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6A6F-4C52-886C-C9761AB88966}"/>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6A6F-4C52-886C-C9761AB88966}"/>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6A6F-4C52-886C-C9761AB88966}"/>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6A6F-4C52-886C-C9761AB88966}"/>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6A6F-4C52-886C-C9761AB88966}"/>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6A6F-4C52-886C-C9761AB88966}"/>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'8'!$B$38:$B$43</c:f>
              <c:strCache>
                <c:ptCount val="6"/>
                <c:pt idx="0">
                  <c:v>Tax</c:v>
                </c:pt>
                <c:pt idx="1">
                  <c:v>Savings</c:v>
                </c:pt>
                <c:pt idx="2">
                  <c:v>Self investment</c:v>
                </c:pt>
                <c:pt idx="3">
                  <c:v>Fixed expenses</c:v>
                </c:pt>
                <c:pt idx="4">
                  <c:v>Special expenses</c:v>
                </c:pt>
                <c:pt idx="5">
                  <c:v>Variable expenses</c:v>
                </c:pt>
              </c:strCache>
            </c:strRef>
          </c:cat>
          <c:val>
            <c:numRef>
              <c:f>'8'!$C$38:$C$43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6A6F-4C52-886C-C9761AB88966}"/>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42"/>
          <c:order val="8"/>
          <c:tx>
            <c:strRef>
              <c:f>Annual!$L$3</c:f>
              <c:strCache>
                <c:ptCount val="1"/>
                <c:pt idx="0">
                  <c:v>September</c:v>
                </c:pt>
              </c:strCache>
              <c:extLst xmlns:c15="http://schemas.microsoft.com/office/drawing/2012/chart"/>
            </c:strRef>
          </c:tx>
          <c:dPt>
            <c:idx val="0"/>
            <c:bubble3D val="0"/>
            <c:spPr>
              <a:solidFill>
                <a:schemeClr val="accent2">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A9-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9F8C-4867-92E5-7EC3DE57D2B4}"/>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9F8C-4867-92E5-7EC3DE57D2B4}"/>
              </c:ext>
            </c:extLst>
          </c:dPt>
          <c:dPt>
            <c:idx val="5"/>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B3-9F8C-4867-92E5-7EC3DE57D2B4}"/>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9F8C-4867-92E5-7EC3DE57D2B4}"/>
              </c:ext>
            </c:extLst>
          </c:dPt>
          <c:dPt>
            <c:idx val="7"/>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3-DE4D-4EAC-90EB-406820973D32}"/>
              </c:ext>
            </c:extLst>
          </c:dPt>
          <c:dPt>
            <c:idx val="8"/>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C5-DE4D-4EAC-90EB-406820973D32}"/>
              </c:ext>
            </c:extLst>
          </c:dPt>
          <c:dPt>
            <c:idx val="9"/>
            <c:bubble3D val="0"/>
            <c:spPr>
              <a:solidFill>
                <a:srgbClr val="F0D1F0"/>
              </a:solidFill>
              <a:ln w="19050">
                <a:solidFill>
                  <a:schemeClr val="lt1"/>
                </a:solidFill>
              </a:ln>
              <a:effectLst/>
            </c:spPr>
            <c:extLst xmlns:c15="http://schemas.microsoft.com/office/drawing/2012/chart">
              <c:ext xmlns:c16="http://schemas.microsoft.com/office/drawing/2014/chart" uri="{C3380CC4-5D6E-409C-BE32-E72D297353CC}">
                <c16:uniqueId val="{000000C7-DE4D-4EAC-90EB-406820973D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Annual!$L$38:$L$48</c15:sqref>
                  </c15:fullRef>
                </c:ext>
              </c:extLst>
              <c:f>Annual!$L$38:$L$47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9F8C-4867-92E5-7EC3DE57D2B4}"/>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9F8C-4867-92E5-7EC3DE57D2B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F8C-4867-92E5-7EC3DE57D2B4}"/>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9F8C-4867-92E5-7EC3DE57D2B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F8C-4867-92E5-7EC3DE57D2B4}"/>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9F8C-4867-92E5-7EC3DE57D2B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F8C-4867-92E5-7EC3DE57D2B4}"/>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9F8C-4867-92E5-7EC3DE57D2B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DE4D-4EAC-90EB-406820973D3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DE4D-4EAC-90EB-406820973D32}"/>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DE4D-4EAC-90EB-406820973D32}"/>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9F8C-4867-92E5-7EC3DE57D2B4}"/>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9F8C-4867-92E5-7EC3DE57D2B4}"/>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9F8C-4867-92E5-7EC3DE57D2B4}"/>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9F8C-4867-92E5-7EC3DE57D2B4}"/>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9F8C-4867-92E5-7EC3DE57D2B4}"/>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9F8C-4867-92E5-7EC3DE57D2B4}"/>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9F8C-4867-92E5-7EC3DE57D2B4}"/>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9F8C-4867-92E5-7EC3DE57D2B4}"/>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BE-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9F8C-4867-92E5-7EC3DE57D2B4}"/>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2-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9F8C-4867-92E5-7EC3DE57D2B4}"/>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8-9F8C-4867-92E5-7EC3DE57D2B4}"/>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CA-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0F-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1-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3-DE4D-4EAC-90EB-406820973D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9F8C-4867-92E5-7EC3DE57D2B4}"/>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9F8C-4867-92E5-7EC3DE57D2B4}"/>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9F8C-4867-92E5-7EC3DE57D2B4}"/>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9F8C-4867-92E5-7EC3DE57D2B4}"/>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9F8C-4867-92E5-7EC3DE57D2B4}"/>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9F8C-4867-92E5-7EC3DE57D2B4}"/>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9F8C-4867-92E5-7EC3DE57D2B4}"/>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9F8C-4867-92E5-7EC3DE57D2B4}"/>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9F8C-4867-92E5-7EC3DE57D2B4}"/>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DE4D-4EAC-90EB-406820973D32}"/>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DE4D-4EAC-90EB-406820973D32}"/>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DE4D-4EAC-90EB-406820973D32}"/>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9F8C-4867-92E5-7EC3DE57D2B4}"/>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5"/>
          <c:order val="8"/>
          <c:tx>
            <c:strRef>
              <c:f>Annual!$L$3</c:f>
              <c:strCache>
                <c:ptCount val="1"/>
                <c:pt idx="0">
                  <c:v>September</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A9-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97CC-4AB3-AFF8-33C8DAC62442}"/>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D-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97CC-4AB3-AFF8-33C8DAC62442}"/>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97CC-4AB3-AFF8-33C8DAC62442}"/>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B5-97CC-4AB3-AFF8-33C8DAC6244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82C-429C-9FE2-E4A2EC08D8A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82C-429C-9FE2-E4A2EC08D8A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82C-429C-9FE2-E4A2EC08D8A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Annual!$L$51:$L$61</c15:sqref>
                  </c15:fullRef>
                </c:ext>
              </c:extLst>
              <c:f>Annual!$L$51:$L$60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97CC-4AB3-AFF8-33C8DAC62442}"/>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97CC-4AB3-AFF8-33C8DAC62442}"/>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97CC-4AB3-AFF8-33C8DAC62442}"/>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97CC-4AB3-AFF8-33C8DAC62442}"/>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97CC-4AB3-AFF8-33C8DAC62442}"/>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97CC-4AB3-AFF8-33C8DAC6244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7CC-4AB3-AFF8-33C8DAC62442}"/>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97CC-4AB3-AFF8-33C8DAC6244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382C-429C-9FE2-E4A2EC08D8A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382C-429C-9FE2-E4A2EC08D8A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382C-429C-9FE2-E4A2EC08D8A3}"/>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97CC-4AB3-AFF8-33C8DAC62442}"/>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97CC-4AB3-AFF8-33C8DAC62442}"/>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97CC-4AB3-AFF8-33C8DAC62442}"/>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97CC-4AB3-AFF8-33C8DAC62442}"/>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97CC-4AB3-AFF8-33C8DAC62442}"/>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97CC-4AB3-AFF8-33C8DAC62442}"/>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97CC-4AB3-AFF8-33C8DAC62442}"/>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97CC-4AB3-AFF8-33C8DAC62442}"/>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97CC-4AB3-AFF8-33C8DAC62442}"/>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97CC-4AB3-AFF8-33C8DAC62442}"/>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97CC-4AB3-AFF8-33C8DAC6244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97CC-4AB3-AFF8-33C8DAC6244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97CC-4AB3-AFF8-33C8DAC6244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97CC-4AB3-AFF8-33C8DAC6244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97CC-4AB3-AFF8-33C8DAC6244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97CC-4AB3-AFF8-33C8DAC6244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97CC-4AB3-AFF8-33C8DAC6244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382C-429C-9FE2-E4A2EC08D8A3}"/>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382C-429C-9FE2-E4A2EC08D8A3}"/>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382C-429C-9FE2-E4A2EC08D8A3}"/>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97CC-4AB3-AFF8-33C8DAC62442}"/>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46734980601513"/>
          <c:y val="3.096841735361729E-2"/>
          <c:w val="0.80387193420088621"/>
          <c:h val="0.43126945424658414"/>
        </c:manualLayout>
      </c:layout>
      <c:barChart>
        <c:barDir val="col"/>
        <c:grouping val="stacked"/>
        <c:varyColors val="0"/>
        <c:ser>
          <c:idx val="9"/>
          <c:order val="0"/>
          <c:tx>
            <c:strRef>
              <c:f>'9'!$F$24</c:f>
              <c:strCache>
                <c:ptCount val="1"/>
              </c:strCache>
            </c:strRef>
          </c:tx>
          <c:spPr>
            <a:solidFill>
              <a:schemeClr val="accent6">
                <a:lumMod val="40000"/>
                <a:lumOff val="60000"/>
              </a:schemeClr>
            </a:solidFill>
            <a:ln>
              <a:noFill/>
            </a:ln>
            <a:effectLst/>
          </c:spPr>
          <c:invertIfNegative val="0"/>
          <c:cat>
            <c:strRef>
              <c:f>'9'!$G$23:$L$23</c:f>
              <c:strCache>
                <c:ptCount val="5"/>
                <c:pt idx="0">
                  <c:v>1-5th</c:v>
                </c:pt>
                <c:pt idx="1">
                  <c:v>6-12th</c:v>
                </c:pt>
                <c:pt idx="2">
                  <c:v>13-19th</c:v>
                </c:pt>
                <c:pt idx="3">
                  <c:v>20-26th</c:v>
                </c:pt>
                <c:pt idx="4">
                  <c:v>27-30th</c:v>
                </c:pt>
              </c:strCache>
            </c:strRef>
          </c:cat>
          <c:val>
            <c:numRef>
              <c:f>'9'!$G$24:$L$24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570-4EAD-BBE3-83F24207251E}"/>
            </c:ext>
          </c:extLst>
        </c:ser>
        <c:ser>
          <c:idx val="8"/>
          <c:order val="1"/>
          <c:tx>
            <c:strRef>
              <c:f>'9'!$F$25</c:f>
              <c:strCache>
                <c:ptCount val="1"/>
              </c:strCache>
            </c:strRef>
          </c:tx>
          <c:spPr>
            <a:solidFill>
              <a:schemeClr val="bg2">
                <a:lumMod val="90000"/>
              </a:schemeClr>
            </a:solidFill>
            <a:ln>
              <a:noFill/>
            </a:ln>
            <a:effectLst/>
          </c:spPr>
          <c:invertIfNegative val="0"/>
          <c:cat>
            <c:strRef>
              <c:f>'9'!$G$23:$L$23</c:f>
              <c:strCache>
                <c:ptCount val="5"/>
                <c:pt idx="0">
                  <c:v>1-5th</c:v>
                </c:pt>
                <c:pt idx="1">
                  <c:v>6-12th</c:v>
                </c:pt>
                <c:pt idx="2">
                  <c:v>13-19th</c:v>
                </c:pt>
                <c:pt idx="3">
                  <c:v>20-26th</c:v>
                </c:pt>
                <c:pt idx="4">
                  <c:v>27-30th</c:v>
                </c:pt>
              </c:strCache>
            </c:strRef>
          </c:cat>
          <c:val>
            <c:numRef>
              <c:f>'9'!$G$25:$L$25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570-4EAD-BBE3-83F24207251E}"/>
            </c:ext>
          </c:extLst>
        </c:ser>
        <c:ser>
          <c:idx val="7"/>
          <c:order val="2"/>
          <c:tx>
            <c:strRef>
              <c:f>'9'!$F$26</c:f>
              <c:strCache>
                <c:ptCount val="1"/>
              </c:strCache>
            </c:strRef>
          </c:tx>
          <c:spPr>
            <a:solidFill>
              <a:srgbClr val="FEE39A"/>
            </a:solidFill>
            <a:ln>
              <a:noFill/>
            </a:ln>
            <a:effectLst/>
          </c:spPr>
          <c:invertIfNegative val="0"/>
          <c:cat>
            <c:strRef>
              <c:f>'9'!$G$23:$L$23</c:f>
              <c:strCache>
                <c:ptCount val="5"/>
                <c:pt idx="0">
                  <c:v>1-5th</c:v>
                </c:pt>
                <c:pt idx="1">
                  <c:v>6-12th</c:v>
                </c:pt>
                <c:pt idx="2">
                  <c:v>13-19th</c:v>
                </c:pt>
                <c:pt idx="3">
                  <c:v>20-26th</c:v>
                </c:pt>
                <c:pt idx="4">
                  <c:v>27-30th</c:v>
                </c:pt>
              </c:strCache>
            </c:strRef>
          </c:cat>
          <c:val>
            <c:numRef>
              <c:f>'9'!$G$26:$L$26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B570-4EAD-BBE3-83F24207251E}"/>
            </c:ext>
          </c:extLst>
        </c:ser>
        <c:ser>
          <c:idx val="6"/>
          <c:order val="3"/>
          <c:tx>
            <c:strRef>
              <c:f>'9'!$F$27</c:f>
              <c:strCache>
                <c:ptCount val="1"/>
              </c:strCache>
            </c:strRef>
          </c:tx>
          <c:spPr>
            <a:solidFill>
              <a:schemeClr val="accent2">
                <a:lumMod val="60000"/>
                <a:lumOff val="40000"/>
              </a:schemeClr>
            </a:solidFill>
            <a:ln>
              <a:noFill/>
            </a:ln>
            <a:effectLst/>
          </c:spPr>
          <c:invertIfNegative val="0"/>
          <c:cat>
            <c:strRef>
              <c:f>'9'!$G$23:$L$23</c:f>
              <c:strCache>
                <c:ptCount val="5"/>
                <c:pt idx="0">
                  <c:v>1-5th</c:v>
                </c:pt>
                <c:pt idx="1">
                  <c:v>6-12th</c:v>
                </c:pt>
                <c:pt idx="2">
                  <c:v>13-19th</c:v>
                </c:pt>
                <c:pt idx="3">
                  <c:v>20-26th</c:v>
                </c:pt>
                <c:pt idx="4">
                  <c:v>27-30th</c:v>
                </c:pt>
              </c:strCache>
            </c:strRef>
          </c:cat>
          <c:val>
            <c:numRef>
              <c:f>'9'!$G$27:$L$27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B570-4EAD-BBE3-83F24207251E}"/>
            </c:ext>
          </c:extLst>
        </c:ser>
        <c:ser>
          <c:idx val="4"/>
          <c:order val="4"/>
          <c:tx>
            <c:strRef>
              <c:f>'9'!$F$28</c:f>
              <c:strCache>
                <c:ptCount val="1"/>
              </c:strCache>
            </c:strRef>
          </c:tx>
          <c:spPr>
            <a:solidFill>
              <a:schemeClr val="accent5"/>
            </a:solidFill>
            <a:ln>
              <a:noFill/>
            </a:ln>
            <a:effectLst/>
          </c:spPr>
          <c:invertIfNegative val="0"/>
          <c:cat>
            <c:strRef>
              <c:f>'9'!$G$23:$L$23</c:f>
              <c:strCache>
                <c:ptCount val="5"/>
                <c:pt idx="0">
                  <c:v>1-5th</c:v>
                </c:pt>
                <c:pt idx="1">
                  <c:v>6-12th</c:v>
                </c:pt>
                <c:pt idx="2">
                  <c:v>13-19th</c:v>
                </c:pt>
                <c:pt idx="3">
                  <c:v>20-26th</c:v>
                </c:pt>
                <c:pt idx="4">
                  <c:v>27-30th</c:v>
                </c:pt>
              </c:strCache>
            </c:strRef>
          </c:cat>
          <c:val>
            <c:numRef>
              <c:f>'9'!$G$28:$L$28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B570-4EAD-BBE3-83F24207251E}"/>
            </c:ext>
          </c:extLst>
        </c:ser>
        <c:ser>
          <c:idx val="5"/>
          <c:order val="5"/>
          <c:tx>
            <c:strRef>
              <c:f>'9'!$F$29</c:f>
              <c:strCache>
                <c:ptCount val="1"/>
              </c:strCache>
            </c:strRef>
          </c:tx>
          <c:spPr>
            <a:solidFill>
              <a:schemeClr val="accent6"/>
            </a:solidFill>
            <a:ln>
              <a:noFill/>
            </a:ln>
            <a:effectLst/>
          </c:spPr>
          <c:invertIfNegative val="0"/>
          <c:cat>
            <c:strRef>
              <c:f>'9'!$G$23:$L$23</c:f>
              <c:strCache>
                <c:ptCount val="5"/>
                <c:pt idx="0">
                  <c:v>1-5th</c:v>
                </c:pt>
                <c:pt idx="1">
                  <c:v>6-12th</c:v>
                </c:pt>
                <c:pt idx="2">
                  <c:v>13-19th</c:v>
                </c:pt>
                <c:pt idx="3">
                  <c:v>20-26th</c:v>
                </c:pt>
                <c:pt idx="4">
                  <c:v>27-30th</c:v>
                </c:pt>
              </c:strCache>
            </c:strRef>
          </c:cat>
          <c:val>
            <c:numRef>
              <c:f>'9'!$G$29:$L$29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B570-4EAD-BBE3-83F24207251E}"/>
            </c:ext>
          </c:extLst>
        </c:ser>
        <c:ser>
          <c:idx val="0"/>
          <c:order val="6"/>
          <c:tx>
            <c:strRef>
              <c:f>'9'!$F$30</c:f>
              <c:strCache>
                <c:ptCount val="1"/>
              </c:strCache>
            </c:strRef>
          </c:tx>
          <c:spPr>
            <a:solidFill>
              <a:schemeClr val="accent1"/>
            </a:solidFill>
            <a:ln>
              <a:noFill/>
            </a:ln>
            <a:effectLst/>
          </c:spPr>
          <c:invertIfNegative val="0"/>
          <c:cat>
            <c:strRef>
              <c:f>'9'!$G$23:$L$23</c:f>
              <c:strCache>
                <c:ptCount val="5"/>
                <c:pt idx="0">
                  <c:v>1-5th</c:v>
                </c:pt>
                <c:pt idx="1">
                  <c:v>6-12th</c:v>
                </c:pt>
                <c:pt idx="2">
                  <c:v>13-19th</c:v>
                </c:pt>
                <c:pt idx="3">
                  <c:v>20-26th</c:v>
                </c:pt>
                <c:pt idx="4">
                  <c:v>27-30th</c:v>
                </c:pt>
              </c:strCache>
            </c:strRef>
          </c:cat>
          <c:val>
            <c:numRef>
              <c:f>'9'!$G$30:$L$30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B570-4EAD-BBE3-83F24207251E}"/>
            </c:ext>
          </c:extLst>
        </c:ser>
        <c:ser>
          <c:idx val="1"/>
          <c:order val="7"/>
          <c:tx>
            <c:strRef>
              <c:f>'9'!$F$31</c:f>
              <c:strCache>
                <c:ptCount val="1"/>
              </c:strCache>
            </c:strRef>
          </c:tx>
          <c:spPr>
            <a:solidFill>
              <a:schemeClr val="accent2"/>
            </a:solidFill>
            <a:ln>
              <a:noFill/>
            </a:ln>
            <a:effectLst/>
          </c:spPr>
          <c:invertIfNegative val="0"/>
          <c:cat>
            <c:strRef>
              <c:f>'9'!$G$23:$L$23</c:f>
              <c:strCache>
                <c:ptCount val="5"/>
                <c:pt idx="0">
                  <c:v>1-5th</c:v>
                </c:pt>
                <c:pt idx="1">
                  <c:v>6-12th</c:v>
                </c:pt>
                <c:pt idx="2">
                  <c:v>13-19th</c:v>
                </c:pt>
                <c:pt idx="3">
                  <c:v>20-26th</c:v>
                </c:pt>
                <c:pt idx="4">
                  <c:v>27-30th</c:v>
                </c:pt>
              </c:strCache>
            </c:strRef>
          </c:cat>
          <c:val>
            <c:numRef>
              <c:f>'9'!$G$31:$L$31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B570-4EAD-BBE3-83F24207251E}"/>
            </c:ext>
          </c:extLst>
        </c:ser>
        <c:ser>
          <c:idx val="2"/>
          <c:order val="8"/>
          <c:tx>
            <c:strRef>
              <c:f>'9'!$F$32</c:f>
              <c:strCache>
                <c:ptCount val="1"/>
              </c:strCache>
            </c:strRef>
          </c:tx>
          <c:spPr>
            <a:solidFill>
              <a:schemeClr val="accent3"/>
            </a:solidFill>
            <a:ln>
              <a:noFill/>
            </a:ln>
            <a:effectLst/>
          </c:spPr>
          <c:invertIfNegative val="0"/>
          <c:cat>
            <c:strRef>
              <c:f>'9'!$G$23:$L$23</c:f>
              <c:strCache>
                <c:ptCount val="5"/>
                <c:pt idx="0">
                  <c:v>1-5th</c:v>
                </c:pt>
                <c:pt idx="1">
                  <c:v>6-12th</c:v>
                </c:pt>
                <c:pt idx="2">
                  <c:v>13-19th</c:v>
                </c:pt>
                <c:pt idx="3">
                  <c:v>20-26th</c:v>
                </c:pt>
                <c:pt idx="4">
                  <c:v>27-30th</c:v>
                </c:pt>
              </c:strCache>
            </c:strRef>
          </c:cat>
          <c:val>
            <c:numRef>
              <c:f>'9'!$G$32:$L$32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B570-4EAD-BBE3-83F24207251E}"/>
            </c:ext>
          </c:extLst>
        </c:ser>
        <c:ser>
          <c:idx val="3"/>
          <c:order val="9"/>
          <c:tx>
            <c:strRef>
              <c:f>'9'!$F$33</c:f>
              <c:strCache>
                <c:ptCount val="1"/>
              </c:strCache>
            </c:strRef>
          </c:tx>
          <c:spPr>
            <a:solidFill>
              <a:schemeClr val="accent4"/>
            </a:solidFill>
            <a:ln>
              <a:noFill/>
            </a:ln>
            <a:effectLst/>
          </c:spPr>
          <c:invertIfNegative val="0"/>
          <c:cat>
            <c:strRef>
              <c:f>'9'!$G$23:$L$23</c:f>
              <c:strCache>
                <c:ptCount val="5"/>
                <c:pt idx="0">
                  <c:v>1-5th</c:v>
                </c:pt>
                <c:pt idx="1">
                  <c:v>6-12th</c:v>
                </c:pt>
                <c:pt idx="2">
                  <c:v>13-19th</c:v>
                </c:pt>
                <c:pt idx="3">
                  <c:v>20-26th</c:v>
                </c:pt>
                <c:pt idx="4">
                  <c:v>27-30th</c:v>
                </c:pt>
              </c:strCache>
            </c:strRef>
          </c:cat>
          <c:val>
            <c:numRef>
              <c:f>'9'!$G$33:$L$33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B570-4EAD-BBE3-83F24207251E}"/>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'9'!$F$34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'9'!$G$23:$L$23</c:f>
              <c:strCache>
                <c:ptCount val="5"/>
                <c:pt idx="0">
                  <c:v>1-5th</c:v>
                </c:pt>
                <c:pt idx="1">
                  <c:v>6-12th</c:v>
                </c:pt>
                <c:pt idx="2">
                  <c:v>13-19th</c:v>
                </c:pt>
                <c:pt idx="3">
                  <c:v>20-26th</c:v>
                </c:pt>
                <c:pt idx="4">
                  <c:v>27-30th</c:v>
                </c:pt>
              </c:strCache>
            </c:strRef>
          </c:cat>
          <c:val>
            <c:numRef>
              <c:f>'9'!$G$34:$L$34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B570-4EAD-BBE3-83F24207251E}"/>
            </c:ext>
          </c:extLst>
        </c:ser>
        <c:dLbls>
          <c:showLegendKey val="0"/>
          <c:showVal val="0"/>
          <c:showCatName val="0"/>
          <c:showSerName val="0"/>
          <c:showPercent val="0"/>
          <c:showBubbleSize val="0"/>
        </c:dLbls>
        <c:marker val="1"/>
        <c:smooth val="0"/>
        <c:axId val="897953872"/>
        <c:axId val="897963056"/>
        <c:extLst>
          <c:ext xmlns:c15="http://schemas.microsoft.com/office/drawing/2012/chart" uri="{02D57815-91ED-43cb-92C2-25804820EDAC}">
            <c15:filteredLineSeries>
              <c15:ser>
                <c:idx val="11"/>
                <c:order val="11"/>
                <c:tx>
                  <c:strRef>
                    <c:extLst>
                      <c:ext uri="{02D57815-91ED-43cb-92C2-25804820EDAC}">
                        <c15:formulaRef>
                          <c15:sqref>'1'!$G$20:$K$20</c15:sqref>
                        </c15:formulaRef>
                      </c:ext>
                    </c:extLst>
                    <c:strCache>
                      <c:ptCount val="5"/>
                      <c:pt idx="0">
                        <c:v>1Start</c:v>
                      </c:pt>
                      <c:pt idx="1">
                        <c:v>1End</c:v>
                      </c:pt>
                      <c:pt idx="2">
                        <c:v>5Start</c:v>
                      </c:pt>
                      <c:pt idx="3">
                        <c:v>5End</c:v>
                      </c:pt>
                      <c:pt idx="4">
                        <c:v>6Start</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c:ext uri="{02D57815-91ED-43cb-92C2-25804820EDAC}">
                        <c15:formulaRef>
                          <c15:sqref>'9'!$G$23:$L$23</c15:sqref>
                        </c15:formulaRef>
                      </c:ext>
                    </c:extLst>
                    <c:strCache>
                      <c:ptCount val="5"/>
                      <c:pt idx="0">
                        <c:v>1-5th</c:v>
                      </c:pt>
                      <c:pt idx="1">
                        <c:v>6-12th</c:v>
                      </c:pt>
                      <c:pt idx="2">
                        <c:v>13-19th</c:v>
                      </c:pt>
                      <c:pt idx="3">
                        <c:v>20-26th</c:v>
                      </c:pt>
                      <c:pt idx="4">
                        <c:v>27-30th</c:v>
                      </c:pt>
                    </c:strCache>
                  </c:strRef>
                </c:cat>
                <c:val>
                  <c:numRef>
                    <c:extLst>
                      <c:ext uri="{02D57815-91ED-43cb-92C2-25804820EDAC}">
                        <c15:formulaRef>
                          <c15:sqref>'1'!$L$20</c15:sqref>
                        </c15:formulaRef>
                      </c:ext>
                    </c:extLst>
                    <c:numCache>
                      <c:formatCode>General</c:formatCode>
                      <c:ptCount val="1"/>
                      <c:pt idx="0">
                        <c:v>0</c:v>
                      </c:pt>
                    </c:numCache>
                  </c:numRef>
                </c:val>
                <c:smooth val="0"/>
                <c:extLst>
                  <c:ext xmlns:c16="http://schemas.microsoft.com/office/drawing/2014/chart" uri="{C3380CC4-5D6E-409C-BE32-E72D297353CC}">
                    <c16:uniqueId val="{00000000-2EB0-4BA6-90DA-69231585E4AA}"/>
                  </c:ext>
                </c:extLst>
              </c15:ser>
            </c15:filteredLineSeries>
          </c:ext>
        </c:extLst>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'9'!$B$37</c:f>
              <c:strCache>
                <c:ptCount val="1"/>
                <c:pt idx="0">
                  <c:v>Income</c:v>
                </c:pt>
              </c:strCache>
            </c:strRef>
          </c:tx>
          <c:spPr>
            <a:solidFill>
              <a:schemeClr val="accent5"/>
            </a:solidFill>
            <a:ln>
              <a:noFill/>
            </a:ln>
            <a:effectLst/>
          </c:spPr>
          <c:invertIfNegative val="0"/>
          <c:dLbls>
            <c:delete val="1"/>
          </c:dLbls>
          <c:val>
            <c:numRef>
              <c:f>'9'!$C$37:$D$37</c:f>
              <c:numCache>
                <c:formatCode>\$#,##0.00_);[Red]\(\$#,##0.00\)</c:formatCode>
                <c:ptCount val="2"/>
                <c:pt idx="1">
                  <c:v>0</c:v>
                </c:pt>
              </c:numCache>
            </c:numRef>
          </c:val>
          <c:extLst>
            <c:ext xmlns:c16="http://schemas.microsoft.com/office/drawing/2014/chart" uri="{C3380CC4-5D6E-409C-BE32-E72D297353CC}">
              <c16:uniqueId val="{00000000-C9BE-43BE-9F70-07776302D76D}"/>
            </c:ext>
          </c:extLst>
        </c:ser>
        <c:ser>
          <c:idx val="1"/>
          <c:order val="1"/>
          <c:tx>
            <c:strRef>
              <c:f>'9'!$B$38</c:f>
              <c:strCache>
                <c:ptCount val="1"/>
                <c:pt idx="0">
                  <c:v>Tax</c:v>
                </c:pt>
              </c:strCache>
            </c:strRef>
          </c:tx>
          <c:spPr>
            <a:solidFill>
              <a:schemeClr val="bg2">
                <a:lumMod val="75000"/>
              </a:schemeClr>
            </a:solidFill>
            <a:ln>
              <a:noFill/>
            </a:ln>
            <a:effectLst/>
          </c:spPr>
          <c:invertIfNegative val="0"/>
          <c:dLbls>
            <c:delete val="1"/>
          </c:dLbls>
          <c:val>
            <c:numRef>
              <c:f>'9'!$C$38:$D$38</c:f>
              <c:numCache>
                <c:formatCode>\$#,##0.00_);[Red]\(\$#,##0.00\)</c:formatCode>
                <c:ptCount val="2"/>
                <c:pt idx="0">
                  <c:v>0</c:v>
                </c:pt>
              </c:numCache>
            </c:numRef>
          </c:val>
          <c:extLst>
            <c:ext xmlns:c16="http://schemas.microsoft.com/office/drawing/2014/chart" uri="{C3380CC4-5D6E-409C-BE32-E72D297353CC}">
              <c16:uniqueId val="{00000001-C9BE-43BE-9F70-07776302D76D}"/>
            </c:ext>
          </c:extLst>
        </c:ser>
        <c:ser>
          <c:idx val="2"/>
          <c:order val="2"/>
          <c:tx>
            <c:strRef>
              <c:f>'9'!$B$39</c:f>
              <c:strCache>
                <c:ptCount val="1"/>
                <c:pt idx="0">
                  <c:v>Savings</c:v>
                </c:pt>
              </c:strCache>
            </c:strRef>
          </c:tx>
          <c:spPr>
            <a:solidFill>
              <a:schemeClr val="accent2"/>
            </a:solidFill>
            <a:ln>
              <a:noFill/>
            </a:ln>
            <a:effectLst/>
          </c:spPr>
          <c:invertIfNegative val="0"/>
          <c:dLbls>
            <c:delete val="1"/>
          </c:dLbls>
          <c:val>
            <c:numRef>
              <c:f>'9'!$C$39:$D$39</c:f>
              <c:numCache>
                <c:formatCode>\$#,##0.00_);[Red]\(\$#,##0.00\)</c:formatCode>
                <c:ptCount val="2"/>
                <c:pt idx="0">
                  <c:v>0</c:v>
                </c:pt>
              </c:numCache>
            </c:numRef>
          </c:val>
          <c:extLst>
            <c:ext xmlns:c16="http://schemas.microsoft.com/office/drawing/2014/chart" uri="{C3380CC4-5D6E-409C-BE32-E72D297353CC}">
              <c16:uniqueId val="{00000002-C9BE-43BE-9F70-07776302D76D}"/>
            </c:ext>
          </c:extLst>
        </c:ser>
        <c:ser>
          <c:idx val="3"/>
          <c:order val="3"/>
          <c:tx>
            <c:strRef>
              <c:f>'9'!$B$40</c:f>
              <c:strCache>
                <c:ptCount val="1"/>
                <c:pt idx="0">
                  <c:v>Self investment</c:v>
                </c:pt>
              </c:strCache>
            </c:strRef>
          </c:tx>
          <c:spPr>
            <a:solidFill>
              <a:schemeClr val="accent4"/>
            </a:solidFill>
            <a:ln>
              <a:noFill/>
            </a:ln>
            <a:effectLst/>
          </c:spPr>
          <c:invertIfNegative val="0"/>
          <c:dLbls>
            <c:delete val="1"/>
          </c:dLbls>
          <c:val>
            <c:numRef>
              <c:f>'9'!$C$40:$D$40</c:f>
              <c:numCache>
                <c:formatCode>\$#,##0.00_);[Red]\(\$#,##0.00\)</c:formatCode>
                <c:ptCount val="2"/>
                <c:pt idx="0">
                  <c:v>0</c:v>
                </c:pt>
              </c:numCache>
            </c:numRef>
          </c:val>
          <c:extLst>
            <c:ext xmlns:c16="http://schemas.microsoft.com/office/drawing/2014/chart" uri="{C3380CC4-5D6E-409C-BE32-E72D297353CC}">
              <c16:uniqueId val="{00000003-C9BE-43BE-9F70-07776302D76D}"/>
            </c:ext>
          </c:extLst>
        </c:ser>
        <c:ser>
          <c:idx val="4"/>
          <c:order val="4"/>
          <c:tx>
            <c:strRef>
              <c:f>'9'!$B$41</c:f>
              <c:strCache>
                <c:ptCount val="1"/>
                <c:pt idx="0">
                  <c:v>Fixed expenses</c:v>
                </c:pt>
              </c:strCache>
            </c:strRef>
          </c:tx>
          <c:spPr>
            <a:solidFill>
              <a:schemeClr val="accent5">
                <a:lumMod val="60000"/>
                <a:lumOff val="40000"/>
              </a:schemeClr>
            </a:solidFill>
            <a:ln>
              <a:noFill/>
            </a:ln>
            <a:effectLst/>
          </c:spPr>
          <c:invertIfNegative val="0"/>
          <c:dLbls>
            <c:delete val="1"/>
          </c:dLbls>
          <c:val>
            <c:numRef>
              <c:f>'9'!$C$41:$D$41</c:f>
              <c:numCache>
                <c:formatCode>\$#,##0.00_);[Red]\(\$#,##0.00\)</c:formatCode>
                <c:ptCount val="2"/>
                <c:pt idx="0">
                  <c:v>0</c:v>
                </c:pt>
              </c:numCache>
            </c:numRef>
          </c:val>
          <c:extLst>
            <c:ext xmlns:c16="http://schemas.microsoft.com/office/drawing/2014/chart" uri="{C3380CC4-5D6E-409C-BE32-E72D297353CC}">
              <c16:uniqueId val="{00000004-C9BE-43BE-9F70-07776302D76D}"/>
            </c:ext>
          </c:extLst>
        </c:ser>
        <c:ser>
          <c:idx val="5"/>
          <c:order val="5"/>
          <c:tx>
            <c:strRef>
              <c:f>'9'!$B$42</c:f>
              <c:strCache>
                <c:ptCount val="1"/>
                <c:pt idx="0">
                  <c:v>Special expenses</c:v>
                </c:pt>
              </c:strCache>
            </c:strRef>
          </c:tx>
          <c:spPr>
            <a:solidFill>
              <a:schemeClr val="accent6"/>
            </a:solidFill>
            <a:ln>
              <a:noFill/>
            </a:ln>
            <a:effectLst/>
          </c:spPr>
          <c:invertIfNegative val="0"/>
          <c:dLbls>
            <c:delete val="1"/>
          </c:dLbls>
          <c:val>
            <c:numRef>
              <c:f>'9'!$C$42:$D$42</c:f>
              <c:numCache>
                <c:formatCode>\$#,##0.00_);[Red]\(\$#,##0.00\)</c:formatCode>
                <c:ptCount val="2"/>
                <c:pt idx="0">
                  <c:v>0</c:v>
                </c:pt>
              </c:numCache>
            </c:numRef>
          </c:val>
          <c:extLst>
            <c:ext xmlns:c16="http://schemas.microsoft.com/office/drawing/2014/chart" uri="{C3380CC4-5D6E-409C-BE32-E72D297353CC}">
              <c16:uniqueId val="{00000005-C9BE-43BE-9F70-07776302D76D}"/>
            </c:ext>
          </c:extLst>
        </c:ser>
        <c:ser>
          <c:idx val="6"/>
          <c:order val="6"/>
          <c:tx>
            <c:strRef>
              <c:f>'9'!$B$43</c:f>
              <c:strCache>
                <c:ptCount val="1"/>
                <c:pt idx="0">
                  <c:v>Variable expenses</c:v>
                </c:pt>
              </c:strCache>
            </c:strRef>
          </c:tx>
          <c:spPr>
            <a:solidFill>
              <a:srgbClr val="D6E0FE"/>
            </a:solidFill>
            <a:ln>
              <a:noFill/>
            </a:ln>
            <a:effectLst/>
          </c:spPr>
          <c:invertIfNegative val="0"/>
          <c:dLbls>
            <c:delete val="1"/>
          </c:dLbls>
          <c:val>
            <c:numRef>
              <c:f>'9'!$C$43:$D$43</c:f>
              <c:numCache>
                <c:formatCode>\$#,##0.00_);[Red]\(\$#,##0.00\)</c:formatCode>
                <c:ptCount val="2"/>
                <c:pt idx="0">
                  <c:v>0</c:v>
                </c:pt>
              </c:numCache>
            </c:numRef>
          </c:val>
          <c:extLst>
            <c:ext xmlns:c16="http://schemas.microsoft.com/office/drawing/2014/chart" uri="{C3380CC4-5D6E-409C-BE32-E72D297353CC}">
              <c16:uniqueId val="{00000006-C9BE-43BE-9F70-07776302D76D}"/>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'9'!$B$44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C9BE-43BE-9F70-07776302D76D}"/>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C9BE-43BE-9F70-07776302D76D}"/>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C9BE-43BE-9F70-07776302D76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'9'!$C$44:$D$44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C9BE-43BE-9F70-07776302D76D}"/>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Sample!$B$37</c:f>
              <c:strCache>
                <c:ptCount val="1"/>
                <c:pt idx="0">
                  <c:v>Income</c:v>
                </c:pt>
              </c:strCache>
            </c:strRef>
          </c:tx>
          <c:spPr>
            <a:solidFill>
              <a:schemeClr val="accent5"/>
            </a:solidFill>
            <a:ln>
              <a:noFill/>
            </a:ln>
            <a:effectLst/>
          </c:spPr>
          <c:invertIfNegative val="0"/>
          <c:dLbls>
            <c:delete val="1"/>
          </c:dLbls>
          <c:val>
            <c:numRef>
              <c:f>Sample!$C$37:$D$37</c:f>
              <c:numCache>
                <c:formatCode>\$#,##0.00_);[Red]\(\$#,##0.00\)</c:formatCode>
                <c:ptCount val="2"/>
                <c:pt idx="1">
                  <c:v>4100</c:v>
                </c:pt>
              </c:numCache>
            </c:numRef>
          </c:val>
          <c:extLst>
            <c:ext xmlns:c16="http://schemas.microsoft.com/office/drawing/2014/chart" uri="{C3380CC4-5D6E-409C-BE32-E72D297353CC}">
              <c16:uniqueId val="{00000000-EAEB-4F96-834F-EED23B229E7D}"/>
            </c:ext>
          </c:extLst>
        </c:ser>
        <c:ser>
          <c:idx val="1"/>
          <c:order val="1"/>
          <c:tx>
            <c:strRef>
              <c:f>Sample!$B$38</c:f>
              <c:strCache>
                <c:ptCount val="1"/>
                <c:pt idx="0">
                  <c:v>Tax</c:v>
                </c:pt>
              </c:strCache>
            </c:strRef>
          </c:tx>
          <c:spPr>
            <a:solidFill>
              <a:schemeClr val="bg2">
                <a:lumMod val="75000"/>
              </a:schemeClr>
            </a:solidFill>
            <a:ln>
              <a:noFill/>
            </a:ln>
            <a:effectLst/>
          </c:spPr>
          <c:invertIfNegative val="0"/>
          <c:dLbls>
            <c:delete val="1"/>
          </c:dLbls>
          <c:val>
            <c:numRef>
              <c:f>Sample!$C$38:$D$38</c:f>
              <c:numCache>
                <c:formatCode>\$#,##0.00_);[Red]\(\$#,##0.00\)</c:formatCode>
                <c:ptCount val="2"/>
                <c:pt idx="0">
                  <c:v>800</c:v>
                </c:pt>
              </c:numCache>
            </c:numRef>
          </c:val>
          <c:extLst>
            <c:ext xmlns:c16="http://schemas.microsoft.com/office/drawing/2014/chart" uri="{C3380CC4-5D6E-409C-BE32-E72D297353CC}">
              <c16:uniqueId val="{00000001-EAEB-4F96-834F-EED23B229E7D}"/>
            </c:ext>
          </c:extLst>
        </c:ser>
        <c:ser>
          <c:idx val="2"/>
          <c:order val="2"/>
          <c:tx>
            <c:strRef>
              <c:f>Sample!$B$39</c:f>
              <c:strCache>
                <c:ptCount val="1"/>
                <c:pt idx="0">
                  <c:v>Savings</c:v>
                </c:pt>
              </c:strCache>
            </c:strRef>
          </c:tx>
          <c:spPr>
            <a:solidFill>
              <a:schemeClr val="accent2"/>
            </a:solidFill>
            <a:ln>
              <a:noFill/>
            </a:ln>
            <a:effectLst/>
          </c:spPr>
          <c:invertIfNegative val="0"/>
          <c:dLbls>
            <c:delete val="1"/>
          </c:dLbls>
          <c:val>
            <c:numRef>
              <c:f>Sample!$C$39:$D$39</c:f>
              <c:numCache>
                <c:formatCode>\$#,##0.00_);[Red]\(\$#,##0.00\)</c:formatCode>
                <c:ptCount val="2"/>
                <c:pt idx="0">
                  <c:v>800</c:v>
                </c:pt>
              </c:numCache>
            </c:numRef>
          </c:val>
          <c:extLst>
            <c:ext xmlns:c16="http://schemas.microsoft.com/office/drawing/2014/chart" uri="{C3380CC4-5D6E-409C-BE32-E72D297353CC}">
              <c16:uniqueId val="{00000002-EAEB-4F96-834F-EED23B229E7D}"/>
            </c:ext>
          </c:extLst>
        </c:ser>
        <c:ser>
          <c:idx val="3"/>
          <c:order val="3"/>
          <c:tx>
            <c:strRef>
              <c:f>Sample!$B$40</c:f>
              <c:strCache>
                <c:ptCount val="1"/>
                <c:pt idx="0">
                  <c:v>Self investment</c:v>
                </c:pt>
              </c:strCache>
            </c:strRef>
          </c:tx>
          <c:spPr>
            <a:solidFill>
              <a:schemeClr val="accent4"/>
            </a:solidFill>
            <a:ln>
              <a:noFill/>
            </a:ln>
            <a:effectLst/>
          </c:spPr>
          <c:invertIfNegative val="0"/>
          <c:dLbls>
            <c:delete val="1"/>
          </c:dLbls>
          <c:val>
            <c:numRef>
              <c:f>Sample!$C$40:$D$40</c:f>
              <c:numCache>
                <c:formatCode>\$#,##0.00_);[Red]\(\$#,##0.00\)</c:formatCode>
                <c:ptCount val="2"/>
                <c:pt idx="0">
                  <c:v>100</c:v>
                </c:pt>
              </c:numCache>
            </c:numRef>
          </c:val>
          <c:extLst>
            <c:ext xmlns:c16="http://schemas.microsoft.com/office/drawing/2014/chart" uri="{C3380CC4-5D6E-409C-BE32-E72D297353CC}">
              <c16:uniqueId val="{00000003-EAEB-4F96-834F-EED23B229E7D}"/>
            </c:ext>
          </c:extLst>
        </c:ser>
        <c:ser>
          <c:idx val="4"/>
          <c:order val="4"/>
          <c:tx>
            <c:strRef>
              <c:f>Sample!$B$41</c:f>
              <c:strCache>
                <c:ptCount val="1"/>
                <c:pt idx="0">
                  <c:v>Fixed expenses</c:v>
                </c:pt>
              </c:strCache>
            </c:strRef>
          </c:tx>
          <c:spPr>
            <a:solidFill>
              <a:schemeClr val="accent5">
                <a:lumMod val="60000"/>
                <a:lumOff val="40000"/>
              </a:schemeClr>
            </a:solidFill>
            <a:ln>
              <a:noFill/>
            </a:ln>
            <a:effectLst/>
          </c:spPr>
          <c:invertIfNegative val="0"/>
          <c:dLbls>
            <c:delete val="1"/>
          </c:dLbls>
          <c:val>
            <c:numRef>
              <c:f>Sample!$C$41:$D$41</c:f>
              <c:numCache>
                <c:formatCode>\$#,##0.00_);[Red]\(\$#,##0.00\)</c:formatCode>
                <c:ptCount val="2"/>
                <c:pt idx="0">
                  <c:v>1550</c:v>
                </c:pt>
              </c:numCache>
            </c:numRef>
          </c:val>
          <c:extLst>
            <c:ext xmlns:c16="http://schemas.microsoft.com/office/drawing/2014/chart" uri="{C3380CC4-5D6E-409C-BE32-E72D297353CC}">
              <c16:uniqueId val="{00000004-EAEB-4F96-834F-EED23B229E7D}"/>
            </c:ext>
          </c:extLst>
        </c:ser>
        <c:ser>
          <c:idx val="5"/>
          <c:order val="5"/>
          <c:tx>
            <c:strRef>
              <c:f>Sample!$B$42</c:f>
              <c:strCache>
                <c:ptCount val="1"/>
                <c:pt idx="0">
                  <c:v>Special expenses</c:v>
                </c:pt>
              </c:strCache>
            </c:strRef>
          </c:tx>
          <c:spPr>
            <a:solidFill>
              <a:schemeClr val="accent6"/>
            </a:solidFill>
            <a:ln>
              <a:noFill/>
            </a:ln>
            <a:effectLst/>
          </c:spPr>
          <c:invertIfNegative val="0"/>
          <c:dLbls>
            <c:delete val="1"/>
          </c:dLbls>
          <c:val>
            <c:numRef>
              <c:f>Sample!$C$42:$D$42</c:f>
              <c:numCache>
                <c:formatCode>\$#,##0.00_);[Red]\(\$#,##0.00\)</c:formatCode>
                <c:ptCount val="2"/>
                <c:pt idx="0">
                  <c:v>0</c:v>
                </c:pt>
              </c:numCache>
            </c:numRef>
          </c:val>
          <c:extLst>
            <c:ext xmlns:c16="http://schemas.microsoft.com/office/drawing/2014/chart" uri="{C3380CC4-5D6E-409C-BE32-E72D297353CC}">
              <c16:uniqueId val="{00000005-EAEB-4F96-834F-EED23B229E7D}"/>
            </c:ext>
          </c:extLst>
        </c:ser>
        <c:ser>
          <c:idx val="6"/>
          <c:order val="6"/>
          <c:tx>
            <c:strRef>
              <c:f>Sample!$B$43</c:f>
              <c:strCache>
                <c:ptCount val="1"/>
                <c:pt idx="0">
                  <c:v>Variable expenses</c:v>
                </c:pt>
              </c:strCache>
            </c:strRef>
          </c:tx>
          <c:spPr>
            <a:solidFill>
              <a:srgbClr val="D6E0FE"/>
            </a:solidFill>
            <a:ln>
              <a:noFill/>
            </a:ln>
            <a:effectLst/>
          </c:spPr>
          <c:invertIfNegative val="0"/>
          <c:dLbls>
            <c:delete val="1"/>
          </c:dLbls>
          <c:val>
            <c:numRef>
              <c:f>Sample!$C$43:$D$43</c:f>
              <c:numCache>
                <c:formatCode>\$#,##0.00_);[Red]\(\$#,##0.00\)</c:formatCode>
                <c:ptCount val="2"/>
                <c:pt idx="0">
                  <c:v>630</c:v>
                </c:pt>
              </c:numCache>
            </c:numRef>
          </c:val>
          <c:extLst>
            <c:ext xmlns:c16="http://schemas.microsoft.com/office/drawing/2014/chart" uri="{C3380CC4-5D6E-409C-BE32-E72D297353CC}">
              <c16:uniqueId val="{00000006-EAEB-4F96-834F-EED23B229E7D}"/>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Sample!$B$44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EAEB-4F96-834F-EED23B229E7D}"/>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EAEB-4F96-834F-EED23B229E7D}"/>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EAEB-4F96-834F-EED23B229E7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Sample!$C$44:$D$44</c:f>
              <c:numCache>
                <c:formatCode>\$#,##0.00_);[Red]\(\$#,##0.00\)</c:formatCode>
                <c:ptCount val="2"/>
                <c:pt idx="0">
                  <c:v>3880</c:v>
                </c:pt>
                <c:pt idx="1">
                  <c:v>4100</c:v>
                </c:pt>
              </c:numCache>
            </c:numRef>
          </c:val>
          <c:extLst xmlns:c15="http://schemas.microsoft.com/office/drawing/2012/chart">
            <c:ext xmlns:c16="http://schemas.microsoft.com/office/drawing/2014/chart" uri="{C3380CC4-5D6E-409C-BE32-E72D297353CC}">
              <c16:uniqueId val="{0000000A-EAEB-4F96-834F-EED23B229E7D}"/>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B826-49BE-8BB2-BD62A0CB3F09}"/>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B826-49BE-8BB2-BD62A0CB3F09}"/>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B826-49BE-8BB2-BD62A0CB3F09}"/>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B826-49BE-8BB2-BD62A0CB3F09}"/>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B826-49BE-8BB2-BD62A0CB3F09}"/>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B826-49BE-8BB2-BD62A0CB3F09}"/>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B826-49BE-8BB2-BD62A0CB3F09}"/>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B826-49BE-8BB2-BD62A0CB3F09}"/>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'9'!$B$38:$B$43</c:f>
              <c:strCache>
                <c:ptCount val="6"/>
                <c:pt idx="0">
                  <c:v>Tax</c:v>
                </c:pt>
                <c:pt idx="1">
                  <c:v>Savings</c:v>
                </c:pt>
                <c:pt idx="2">
                  <c:v>Self investment</c:v>
                </c:pt>
                <c:pt idx="3">
                  <c:v>Fixed expenses</c:v>
                </c:pt>
                <c:pt idx="4">
                  <c:v>Special expenses</c:v>
                </c:pt>
                <c:pt idx="5">
                  <c:v>Variable expenses</c:v>
                </c:pt>
              </c:strCache>
            </c:strRef>
          </c:cat>
          <c:val>
            <c:numRef>
              <c:f>'9'!$C$38:$C$43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B826-49BE-8BB2-BD62A0CB3F09}"/>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43"/>
          <c:order val="9"/>
          <c:tx>
            <c:strRef>
              <c:f>Annual!$M$3</c:f>
              <c:strCache>
                <c:ptCount val="1"/>
                <c:pt idx="0">
                  <c:v>October</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BE-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7A39-4363-AB9C-A155A6A63607}"/>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2-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7A39-4363-AB9C-A155A6A63607}"/>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8-7A39-4363-AB9C-A155A6A63607}"/>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CA-7A39-4363-AB9C-A155A6A6360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827-441D-8D9A-26F7541AAAB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827-441D-8D9A-26F7541AAAB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827-441D-8D9A-26F7541AAAB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Annual!$M$38:$M$48</c15:sqref>
                  </c15:fullRef>
                </c:ext>
              </c:extLst>
              <c:f>Annual!$M$38:$M$47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7A39-4363-AB9C-A155A6A63607}"/>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7A39-4363-AB9C-A155A6A6360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A39-4363-AB9C-A155A6A63607}"/>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7A39-4363-AB9C-A155A6A6360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A39-4363-AB9C-A155A6A63607}"/>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7A39-4363-AB9C-A155A6A6360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A39-4363-AB9C-A155A6A63607}"/>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7A39-4363-AB9C-A155A6A6360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1827-441D-8D9A-26F7541AAABE}"/>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1827-441D-8D9A-26F7541AAABE}"/>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1827-441D-8D9A-26F7541AAABE}"/>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7A39-4363-AB9C-A155A6A63607}"/>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7A39-4363-AB9C-A155A6A63607}"/>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7A39-4363-AB9C-A155A6A63607}"/>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7A39-4363-AB9C-A155A6A63607}"/>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7A39-4363-AB9C-A155A6A63607}"/>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7A39-4363-AB9C-A155A6A63607}"/>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7A39-4363-AB9C-A155A6A63607}"/>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7A39-4363-AB9C-A155A6A63607}"/>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7A39-4363-AB9C-A155A6A63607}"/>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7A39-4363-AB9C-A155A6A63607}"/>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7A39-4363-AB9C-A155A6A63607}"/>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7A39-4363-AB9C-A155A6A63607}"/>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7A39-4363-AB9C-A155A6A63607}"/>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7A39-4363-AB9C-A155A6A63607}"/>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7A39-4363-AB9C-A155A6A63607}"/>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7A39-4363-AB9C-A155A6A63607}"/>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7A39-4363-AB9C-A155A6A63607}"/>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1827-441D-8D9A-26F7541AAABE}"/>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1827-441D-8D9A-26F7541AAABE}"/>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1827-441D-8D9A-26F7541AAABE}"/>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7A39-4363-AB9C-A155A6A63607}"/>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6"/>
          <c:order val="9"/>
          <c:tx>
            <c:strRef>
              <c:f>Annual!$M$3</c:f>
              <c:strCache>
                <c:ptCount val="1"/>
                <c:pt idx="0">
                  <c:v>October</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BE-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84F9-48F5-959B-490C4AC022EB}"/>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2-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84F9-48F5-959B-490C4AC022EB}"/>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8-84F9-48F5-959B-490C4AC022EB}"/>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CA-84F9-48F5-959B-490C4AC022E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B8FD-451E-8AFA-0685F4F47A2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B8FD-451E-8AFA-0685F4F47A2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B8FD-451E-8AFA-0685F4F47A2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Annual!$M$51:$M$61</c15:sqref>
                  </c15:fullRef>
                </c:ext>
              </c:extLst>
              <c:f>Annual!$M$51:$M$60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84F9-48F5-959B-490C4AC022EB}"/>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84F9-48F5-959B-490C4AC022EB}"/>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84F9-48F5-959B-490C4AC022EB}"/>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84F9-48F5-959B-490C4AC022EB}"/>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84F9-48F5-959B-490C4AC022EB}"/>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84F9-48F5-959B-490C4AC022E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4F9-48F5-959B-490C4AC022EB}"/>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84F9-48F5-959B-490C4AC022E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B8FD-451E-8AFA-0685F4F47A29}"/>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B8FD-451E-8AFA-0685F4F47A29}"/>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B8FD-451E-8AFA-0685F4F47A29}"/>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84F9-48F5-959B-490C4AC022EB}"/>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84F9-48F5-959B-490C4AC022EB}"/>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84F9-48F5-959B-490C4AC022EB}"/>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84F9-48F5-959B-490C4AC022EB}"/>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84F9-48F5-959B-490C4AC022EB}"/>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84F9-48F5-959B-490C4AC022EB}"/>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84F9-48F5-959B-490C4AC022EB}"/>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84F9-48F5-959B-490C4AC022EB}"/>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84F9-48F5-959B-490C4AC022EB}"/>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84F9-48F5-959B-490C4AC022EB}"/>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84F9-48F5-959B-490C4AC022E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84F9-48F5-959B-490C4AC022E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84F9-48F5-959B-490C4AC022E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84F9-48F5-959B-490C4AC022E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84F9-48F5-959B-490C4AC022E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84F9-48F5-959B-490C4AC022E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84F9-48F5-959B-490C4AC022E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B8FD-451E-8AFA-0685F4F47A29}"/>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B8FD-451E-8AFA-0685F4F47A29}"/>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B8FD-451E-8AFA-0685F4F47A29}"/>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84F9-48F5-959B-490C4AC022EB}"/>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70528072517867"/>
          <c:y val="1.8571581963092571E-2"/>
          <c:w val="0.80387193420088621"/>
          <c:h val="0.43126945424658414"/>
        </c:manualLayout>
      </c:layout>
      <c:barChart>
        <c:barDir val="col"/>
        <c:grouping val="stacked"/>
        <c:varyColors val="0"/>
        <c:ser>
          <c:idx val="9"/>
          <c:order val="0"/>
          <c:tx>
            <c:strRef>
              <c:f>'10'!$F$24</c:f>
              <c:strCache>
                <c:ptCount val="1"/>
              </c:strCache>
            </c:strRef>
          </c:tx>
          <c:spPr>
            <a:solidFill>
              <a:schemeClr val="accent6">
                <a:lumMod val="40000"/>
                <a:lumOff val="60000"/>
              </a:schemeClr>
            </a:solidFill>
            <a:ln>
              <a:noFill/>
            </a:ln>
            <a:effectLst/>
          </c:spPr>
          <c:invertIfNegative val="0"/>
          <c:cat>
            <c:strRef>
              <c:f>'10'!$G$23:$L$23</c:f>
              <c:strCache>
                <c:ptCount val="5"/>
                <c:pt idx="0">
                  <c:v>1-3th</c:v>
                </c:pt>
                <c:pt idx="1">
                  <c:v>4-10th</c:v>
                </c:pt>
                <c:pt idx="2">
                  <c:v>11-17th</c:v>
                </c:pt>
                <c:pt idx="3">
                  <c:v>18-24th</c:v>
                </c:pt>
                <c:pt idx="4">
                  <c:v>25-31th</c:v>
                </c:pt>
              </c:strCache>
            </c:strRef>
          </c:cat>
          <c:val>
            <c:numRef>
              <c:f>'10'!$G$24:$L$24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E55-489B-AAAE-92127B0A34CF}"/>
            </c:ext>
          </c:extLst>
        </c:ser>
        <c:ser>
          <c:idx val="8"/>
          <c:order val="1"/>
          <c:tx>
            <c:strRef>
              <c:f>'10'!$F$25</c:f>
              <c:strCache>
                <c:ptCount val="1"/>
              </c:strCache>
            </c:strRef>
          </c:tx>
          <c:spPr>
            <a:solidFill>
              <a:schemeClr val="bg2">
                <a:lumMod val="90000"/>
              </a:schemeClr>
            </a:solidFill>
            <a:ln>
              <a:noFill/>
            </a:ln>
            <a:effectLst/>
          </c:spPr>
          <c:invertIfNegative val="0"/>
          <c:cat>
            <c:strRef>
              <c:f>'10'!$G$23:$L$23</c:f>
              <c:strCache>
                <c:ptCount val="5"/>
                <c:pt idx="0">
                  <c:v>1-3th</c:v>
                </c:pt>
                <c:pt idx="1">
                  <c:v>4-10th</c:v>
                </c:pt>
                <c:pt idx="2">
                  <c:v>11-17th</c:v>
                </c:pt>
                <c:pt idx="3">
                  <c:v>18-24th</c:v>
                </c:pt>
                <c:pt idx="4">
                  <c:v>25-31th</c:v>
                </c:pt>
              </c:strCache>
            </c:strRef>
          </c:cat>
          <c:val>
            <c:numRef>
              <c:f>'10'!$G$25:$L$25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E55-489B-AAAE-92127B0A34CF}"/>
            </c:ext>
          </c:extLst>
        </c:ser>
        <c:ser>
          <c:idx val="7"/>
          <c:order val="2"/>
          <c:tx>
            <c:strRef>
              <c:f>'10'!$F$26</c:f>
              <c:strCache>
                <c:ptCount val="1"/>
              </c:strCache>
            </c:strRef>
          </c:tx>
          <c:spPr>
            <a:solidFill>
              <a:srgbClr val="FEE39A"/>
            </a:solidFill>
            <a:ln>
              <a:noFill/>
            </a:ln>
            <a:effectLst/>
          </c:spPr>
          <c:invertIfNegative val="0"/>
          <c:cat>
            <c:strRef>
              <c:f>'10'!$G$23:$L$23</c:f>
              <c:strCache>
                <c:ptCount val="5"/>
                <c:pt idx="0">
                  <c:v>1-3th</c:v>
                </c:pt>
                <c:pt idx="1">
                  <c:v>4-10th</c:v>
                </c:pt>
                <c:pt idx="2">
                  <c:v>11-17th</c:v>
                </c:pt>
                <c:pt idx="3">
                  <c:v>18-24th</c:v>
                </c:pt>
                <c:pt idx="4">
                  <c:v>25-31th</c:v>
                </c:pt>
              </c:strCache>
            </c:strRef>
          </c:cat>
          <c:val>
            <c:numRef>
              <c:f>'10'!$G$26:$L$26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7E55-489B-AAAE-92127B0A34CF}"/>
            </c:ext>
          </c:extLst>
        </c:ser>
        <c:ser>
          <c:idx val="6"/>
          <c:order val="3"/>
          <c:tx>
            <c:strRef>
              <c:f>'10'!$F$27</c:f>
              <c:strCache>
                <c:ptCount val="1"/>
              </c:strCache>
            </c:strRef>
          </c:tx>
          <c:spPr>
            <a:solidFill>
              <a:schemeClr val="accent2">
                <a:lumMod val="60000"/>
                <a:lumOff val="40000"/>
              </a:schemeClr>
            </a:solidFill>
            <a:ln>
              <a:noFill/>
            </a:ln>
            <a:effectLst/>
          </c:spPr>
          <c:invertIfNegative val="0"/>
          <c:cat>
            <c:strRef>
              <c:f>'10'!$G$23:$L$23</c:f>
              <c:strCache>
                <c:ptCount val="5"/>
                <c:pt idx="0">
                  <c:v>1-3th</c:v>
                </c:pt>
                <c:pt idx="1">
                  <c:v>4-10th</c:v>
                </c:pt>
                <c:pt idx="2">
                  <c:v>11-17th</c:v>
                </c:pt>
                <c:pt idx="3">
                  <c:v>18-24th</c:v>
                </c:pt>
                <c:pt idx="4">
                  <c:v>25-31th</c:v>
                </c:pt>
              </c:strCache>
            </c:strRef>
          </c:cat>
          <c:val>
            <c:numRef>
              <c:f>'10'!$G$27:$L$27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E55-489B-AAAE-92127B0A34CF}"/>
            </c:ext>
          </c:extLst>
        </c:ser>
        <c:ser>
          <c:idx val="4"/>
          <c:order val="4"/>
          <c:tx>
            <c:strRef>
              <c:f>'10'!$F$28</c:f>
              <c:strCache>
                <c:ptCount val="1"/>
              </c:strCache>
            </c:strRef>
          </c:tx>
          <c:spPr>
            <a:solidFill>
              <a:schemeClr val="accent5"/>
            </a:solidFill>
            <a:ln>
              <a:noFill/>
            </a:ln>
            <a:effectLst/>
          </c:spPr>
          <c:invertIfNegative val="0"/>
          <c:cat>
            <c:strRef>
              <c:f>'10'!$G$23:$L$23</c:f>
              <c:strCache>
                <c:ptCount val="5"/>
                <c:pt idx="0">
                  <c:v>1-3th</c:v>
                </c:pt>
                <c:pt idx="1">
                  <c:v>4-10th</c:v>
                </c:pt>
                <c:pt idx="2">
                  <c:v>11-17th</c:v>
                </c:pt>
                <c:pt idx="3">
                  <c:v>18-24th</c:v>
                </c:pt>
                <c:pt idx="4">
                  <c:v>25-31th</c:v>
                </c:pt>
              </c:strCache>
            </c:strRef>
          </c:cat>
          <c:val>
            <c:numRef>
              <c:f>'10'!$G$28:$L$28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7E55-489B-AAAE-92127B0A34CF}"/>
            </c:ext>
          </c:extLst>
        </c:ser>
        <c:ser>
          <c:idx val="5"/>
          <c:order val="5"/>
          <c:tx>
            <c:strRef>
              <c:f>'10'!$F$29</c:f>
              <c:strCache>
                <c:ptCount val="1"/>
              </c:strCache>
            </c:strRef>
          </c:tx>
          <c:spPr>
            <a:solidFill>
              <a:schemeClr val="accent6"/>
            </a:solidFill>
            <a:ln>
              <a:noFill/>
            </a:ln>
            <a:effectLst/>
          </c:spPr>
          <c:invertIfNegative val="0"/>
          <c:cat>
            <c:strRef>
              <c:f>'10'!$G$23:$L$23</c:f>
              <c:strCache>
                <c:ptCount val="5"/>
                <c:pt idx="0">
                  <c:v>1-3th</c:v>
                </c:pt>
                <c:pt idx="1">
                  <c:v>4-10th</c:v>
                </c:pt>
                <c:pt idx="2">
                  <c:v>11-17th</c:v>
                </c:pt>
                <c:pt idx="3">
                  <c:v>18-24th</c:v>
                </c:pt>
                <c:pt idx="4">
                  <c:v>25-31th</c:v>
                </c:pt>
              </c:strCache>
            </c:strRef>
          </c:cat>
          <c:val>
            <c:numRef>
              <c:f>'10'!$G$29:$L$29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7E55-489B-AAAE-92127B0A34CF}"/>
            </c:ext>
          </c:extLst>
        </c:ser>
        <c:ser>
          <c:idx val="0"/>
          <c:order val="6"/>
          <c:tx>
            <c:strRef>
              <c:f>'10'!$F$30</c:f>
              <c:strCache>
                <c:ptCount val="1"/>
              </c:strCache>
            </c:strRef>
          </c:tx>
          <c:spPr>
            <a:solidFill>
              <a:schemeClr val="accent1"/>
            </a:solidFill>
            <a:ln>
              <a:noFill/>
            </a:ln>
            <a:effectLst/>
          </c:spPr>
          <c:invertIfNegative val="0"/>
          <c:cat>
            <c:strRef>
              <c:f>'10'!$G$23:$L$23</c:f>
              <c:strCache>
                <c:ptCount val="5"/>
                <c:pt idx="0">
                  <c:v>1-3th</c:v>
                </c:pt>
                <c:pt idx="1">
                  <c:v>4-10th</c:v>
                </c:pt>
                <c:pt idx="2">
                  <c:v>11-17th</c:v>
                </c:pt>
                <c:pt idx="3">
                  <c:v>18-24th</c:v>
                </c:pt>
                <c:pt idx="4">
                  <c:v>25-31th</c:v>
                </c:pt>
              </c:strCache>
            </c:strRef>
          </c:cat>
          <c:val>
            <c:numRef>
              <c:f>'10'!$G$30:$L$30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7E55-489B-AAAE-92127B0A34CF}"/>
            </c:ext>
          </c:extLst>
        </c:ser>
        <c:ser>
          <c:idx val="1"/>
          <c:order val="7"/>
          <c:tx>
            <c:strRef>
              <c:f>'10'!$F$31</c:f>
              <c:strCache>
                <c:ptCount val="1"/>
              </c:strCache>
            </c:strRef>
          </c:tx>
          <c:spPr>
            <a:solidFill>
              <a:schemeClr val="accent2"/>
            </a:solidFill>
            <a:ln>
              <a:noFill/>
            </a:ln>
            <a:effectLst/>
          </c:spPr>
          <c:invertIfNegative val="0"/>
          <c:cat>
            <c:strRef>
              <c:f>'10'!$G$23:$L$23</c:f>
              <c:strCache>
                <c:ptCount val="5"/>
                <c:pt idx="0">
                  <c:v>1-3th</c:v>
                </c:pt>
                <c:pt idx="1">
                  <c:v>4-10th</c:v>
                </c:pt>
                <c:pt idx="2">
                  <c:v>11-17th</c:v>
                </c:pt>
                <c:pt idx="3">
                  <c:v>18-24th</c:v>
                </c:pt>
                <c:pt idx="4">
                  <c:v>25-31th</c:v>
                </c:pt>
              </c:strCache>
            </c:strRef>
          </c:cat>
          <c:val>
            <c:numRef>
              <c:f>'10'!$G$31:$L$31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7E55-489B-AAAE-92127B0A34CF}"/>
            </c:ext>
          </c:extLst>
        </c:ser>
        <c:ser>
          <c:idx val="2"/>
          <c:order val="8"/>
          <c:tx>
            <c:strRef>
              <c:f>'10'!$F$32</c:f>
              <c:strCache>
                <c:ptCount val="1"/>
              </c:strCache>
            </c:strRef>
          </c:tx>
          <c:spPr>
            <a:solidFill>
              <a:schemeClr val="accent3"/>
            </a:solidFill>
            <a:ln>
              <a:noFill/>
            </a:ln>
            <a:effectLst/>
          </c:spPr>
          <c:invertIfNegative val="0"/>
          <c:cat>
            <c:strRef>
              <c:f>'10'!$G$23:$L$23</c:f>
              <c:strCache>
                <c:ptCount val="5"/>
                <c:pt idx="0">
                  <c:v>1-3th</c:v>
                </c:pt>
                <c:pt idx="1">
                  <c:v>4-10th</c:v>
                </c:pt>
                <c:pt idx="2">
                  <c:v>11-17th</c:v>
                </c:pt>
                <c:pt idx="3">
                  <c:v>18-24th</c:v>
                </c:pt>
                <c:pt idx="4">
                  <c:v>25-31th</c:v>
                </c:pt>
              </c:strCache>
            </c:strRef>
          </c:cat>
          <c:val>
            <c:numRef>
              <c:f>'10'!$G$32:$L$32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7E55-489B-AAAE-92127B0A34CF}"/>
            </c:ext>
          </c:extLst>
        </c:ser>
        <c:ser>
          <c:idx val="3"/>
          <c:order val="9"/>
          <c:tx>
            <c:strRef>
              <c:f>'10'!$F$33</c:f>
              <c:strCache>
                <c:ptCount val="1"/>
              </c:strCache>
            </c:strRef>
          </c:tx>
          <c:spPr>
            <a:solidFill>
              <a:schemeClr val="accent4"/>
            </a:solidFill>
            <a:ln>
              <a:noFill/>
            </a:ln>
            <a:effectLst/>
          </c:spPr>
          <c:invertIfNegative val="0"/>
          <c:cat>
            <c:strRef>
              <c:f>'10'!$G$23:$L$23</c:f>
              <c:strCache>
                <c:ptCount val="5"/>
                <c:pt idx="0">
                  <c:v>1-3th</c:v>
                </c:pt>
                <c:pt idx="1">
                  <c:v>4-10th</c:v>
                </c:pt>
                <c:pt idx="2">
                  <c:v>11-17th</c:v>
                </c:pt>
                <c:pt idx="3">
                  <c:v>18-24th</c:v>
                </c:pt>
                <c:pt idx="4">
                  <c:v>25-31th</c:v>
                </c:pt>
              </c:strCache>
            </c:strRef>
          </c:cat>
          <c:val>
            <c:numRef>
              <c:f>'10'!$G$33:$L$33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7E55-489B-AAAE-92127B0A34CF}"/>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'10'!$F$34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'10'!$G$23:$L$23</c:f>
              <c:strCache>
                <c:ptCount val="5"/>
                <c:pt idx="0">
                  <c:v>1-3th</c:v>
                </c:pt>
                <c:pt idx="1">
                  <c:v>4-10th</c:v>
                </c:pt>
                <c:pt idx="2">
                  <c:v>11-17th</c:v>
                </c:pt>
                <c:pt idx="3">
                  <c:v>18-24th</c:v>
                </c:pt>
                <c:pt idx="4">
                  <c:v>25-31th</c:v>
                </c:pt>
              </c:strCache>
            </c:strRef>
          </c:cat>
          <c:val>
            <c:numRef>
              <c:f>'10'!$G$34:$L$34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7E55-489B-AAAE-92127B0A34CF}"/>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'10'!$B$37</c:f>
              <c:strCache>
                <c:ptCount val="1"/>
                <c:pt idx="0">
                  <c:v>Income</c:v>
                </c:pt>
              </c:strCache>
            </c:strRef>
          </c:tx>
          <c:spPr>
            <a:solidFill>
              <a:schemeClr val="accent5"/>
            </a:solidFill>
            <a:ln>
              <a:noFill/>
            </a:ln>
            <a:effectLst/>
          </c:spPr>
          <c:invertIfNegative val="0"/>
          <c:dLbls>
            <c:delete val="1"/>
          </c:dLbls>
          <c:val>
            <c:numRef>
              <c:f>'10'!$C$37:$D$37</c:f>
              <c:numCache>
                <c:formatCode>\$#,##0.00_);[Red]\(\$#,##0.00\)</c:formatCode>
                <c:ptCount val="2"/>
                <c:pt idx="1">
                  <c:v>0</c:v>
                </c:pt>
              </c:numCache>
            </c:numRef>
          </c:val>
          <c:extLst>
            <c:ext xmlns:c16="http://schemas.microsoft.com/office/drawing/2014/chart" uri="{C3380CC4-5D6E-409C-BE32-E72D297353CC}">
              <c16:uniqueId val="{00000000-B12B-497E-9D90-C08296A94E8B}"/>
            </c:ext>
          </c:extLst>
        </c:ser>
        <c:ser>
          <c:idx val="1"/>
          <c:order val="1"/>
          <c:tx>
            <c:strRef>
              <c:f>'10'!$B$38</c:f>
              <c:strCache>
                <c:ptCount val="1"/>
                <c:pt idx="0">
                  <c:v>Tax</c:v>
                </c:pt>
              </c:strCache>
            </c:strRef>
          </c:tx>
          <c:spPr>
            <a:solidFill>
              <a:schemeClr val="bg2">
                <a:lumMod val="75000"/>
              </a:schemeClr>
            </a:solidFill>
            <a:ln>
              <a:noFill/>
            </a:ln>
            <a:effectLst/>
          </c:spPr>
          <c:invertIfNegative val="0"/>
          <c:dLbls>
            <c:delete val="1"/>
          </c:dLbls>
          <c:val>
            <c:numRef>
              <c:f>'10'!$C$38:$D$38</c:f>
              <c:numCache>
                <c:formatCode>\$#,##0.00_);[Red]\(\$#,##0.00\)</c:formatCode>
                <c:ptCount val="2"/>
                <c:pt idx="0">
                  <c:v>0</c:v>
                </c:pt>
              </c:numCache>
            </c:numRef>
          </c:val>
          <c:extLst>
            <c:ext xmlns:c16="http://schemas.microsoft.com/office/drawing/2014/chart" uri="{C3380CC4-5D6E-409C-BE32-E72D297353CC}">
              <c16:uniqueId val="{00000001-B12B-497E-9D90-C08296A94E8B}"/>
            </c:ext>
          </c:extLst>
        </c:ser>
        <c:ser>
          <c:idx val="2"/>
          <c:order val="2"/>
          <c:tx>
            <c:strRef>
              <c:f>'10'!$B$39</c:f>
              <c:strCache>
                <c:ptCount val="1"/>
                <c:pt idx="0">
                  <c:v>Savings</c:v>
                </c:pt>
              </c:strCache>
            </c:strRef>
          </c:tx>
          <c:spPr>
            <a:solidFill>
              <a:schemeClr val="accent2"/>
            </a:solidFill>
            <a:ln>
              <a:noFill/>
            </a:ln>
            <a:effectLst/>
          </c:spPr>
          <c:invertIfNegative val="0"/>
          <c:dLbls>
            <c:delete val="1"/>
          </c:dLbls>
          <c:val>
            <c:numRef>
              <c:f>'10'!$C$39:$D$39</c:f>
              <c:numCache>
                <c:formatCode>\$#,##0.00_);[Red]\(\$#,##0.00\)</c:formatCode>
                <c:ptCount val="2"/>
                <c:pt idx="0">
                  <c:v>0</c:v>
                </c:pt>
              </c:numCache>
            </c:numRef>
          </c:val>
          <c:extLst>
            <c:ext xmlns:c16="http://schemas.microsoft.com/office/drawing/2014/chart" uri="{C3380CC4-5D6E-409C-BE32-E72D297353CC}">
              <c16:uniqueId val="{00000002-B12B-497E-9D90-C08296A94E8B}"/>
            </c:ext>
          </c:extLst>
        </c:ser>
        <c:ser>
          <c:idx val="3"/>
          <c:order val="3"/>
          <c:tx>
            <c:strRef>
              <c:f>'10'!$B$40</c:f>
              <c:strCache>
                <c:ptCount val="1"/>
                <c:pt idx="0">
                  <c:v>Self investment</c:v>
                </c:pt>
              </c:strCache>
            </c:strRef>
          </c:tx>
          <c:spPr>
            <a:solidFill>
              <a:schemeClr val="accent4"/>
            </a:solidFill>
            <a:ln>
              <a:noFill/>
            </a:ln>
            <a:effectLst/>
          </c:spPr>
          <c:invertIfNegative val="0"/>
          <c:dLbls>
            <c:delete val="1"/>
          </c:dLbls>
          <c:val>
            <c:numRef>
              <c:f>'10'!$C$40:$D$40</c:f>
              <c:numCache>
                <c:formatCode>\$#,##0.00_);[Red]\(\$#,##0.00\)</c:formatCode>
                <c:ptCount val="2"/>
                <c:pt idx="0">
                  <c:v>0</c:v>
                </c:pt>
              </c:numCache>
            </c:numRef>
          </c:val>
          <c:extLst>
            <c:ext xmlns:c16="http://schemas.microsoft.com/office/drawing/2014/chart" uri="{C3380CC4-5D6E-409C-BE32-E72D297353CC}">
              <c16:uniqueId val="{00000003-B12B-497E-9D90-C08296A94E8B}"/>
            </c:ext>
          </c:extLst>
        </c:ser>
        <c:ser>
          <c:idx val="4"/>
          <c:order val="4"/>
          <c:tx>
            <c:strRef>
              <c:f>'10'!$B$41</c:f>
              <c:strCache>
                <c:ptCount val="1"/>
                <c:pt idx="0">
                  <c:v>Fixed expenses</c:v>
                </c:pt>
              </c:strCache>
            </c:strRef>
          </c:tx>
          <c:spPr>
            <a:solidFill>
              <a:schemeClr val="accent5">
                <a:lumMod val="60000"/>
                <a:lumOff val="40000"/>
              </a:schemeClr>
            </a:solidFill>
            <a:ln>
              <a:noFill/>
            </a:ln>
            <a:effectLst/>
          </c:spPr>
          <c:invertIfNegative val="0"/>
          <c:dLbls>
            <c:delete val="1"/>
          </c:dLbls>
          <c:val>
            <c:numRef>
              <c:f>'10'!$C$41:$D$41</c:f>
              <c:numCache>
                <c:formatCode>\$#,##0.00_);[Red]\(\$#,##0.00\)</c:formatCode>
                <c:ptCount val="2"/>
                <c:pt idx="0">
                  <c:v>0</c:v>
                </c:pt>
              </c:numCache>
            </c:numRef>
          </c:val>
          <c:extLst>
            <c:ext xmlns:c16="http://schemas.microsoft.com/office/drawing/2014/chart" uri="{C3380CC4-5D6E-409C-BE32-E72D297353CC}">
              <c16:uniqueId val="{00000004-B12B-497E-9D90-C08296A94E8B}"/>
            </c:ext>
          </c:extLst>
        </c:ser>
        <c:ser>
          <c:idx val="5"/>
          <c:order val="5"/>
          <c:tx>
            <c:strRef>
              <c:f>'10'!$B$42</c:f>
              <c:strCache>
                <c:ptCount val="1"/>
                <c:pt idx="0">
                  <c:v>Special expenses</c:v>
                </c:pt>
              </c:strCache>
            </c:strRef>
          </c:tx>
          <c:spPr>
            <a:solidFill>
              <a:schemeClr val="accent6"/>
            </a:solidFill>
            <a:ln>
              <a:noFill/>
            </a:ln>
            <a:effectLst/>
          </c:spPr>
          <c:invertIfNegative val="0"/>
          <c:dLbls>
            <c:delete val="1"/>
          </c:dLbls>
          <c:val>
            <c:numRef>
              <c:f>'10'!$C$42:$D$42</c:f>
              <c:numCache>
                <c:formatCode>\$#,##0.00_);[Red]\(\$#,##0.00\)</c:formatCode>
                <c:ptCount val="2"/>
                <c:pt idx="0">
                  <c:v>0</c:v>
                </c:pt>
              </c:numCache>
            </c:numRef>
          </c:val>
          <c:extLst>
            <c:ext xmlns:c16="http://schemas.microsoft.com/office/drawing/2014/chart" uri="{C3380CC4-5D6E-409C-BE32-E72D297353CC}">
              <c16:uniqueId val="{00000005-B12B-497E-9D90-C08296A94E8B}"/>
            </c:ext>
          </c:extLst>
        </c:ser>
        <c:ser>
          <c:idx val="6"/>
          <c:order val="6"/>
          <c:tx>
            <c:strRef>
              <c:f>'10'!$B$43</c:f>
              <c:strCache>
                <c:ptCount val="1"/>
                <c:pt idx="0">
                  <c:v>Variable expenses</c:v>
                </c:pt>
              </c:strCache>
            </c:strRef>
          </c:tx>
          <c:spPr>
            <a:solidFill>
              <a:srgbClr val="D6E0FE"/>
            </a:solidFill>
            <a:ln>
              <a:noFill/>
            </a:ln>
            <a:effectLst/>
          </c:spPr>
          <c:invertIfNegative val="0"/>
          <c:dLbls>
            <c:delete val="1"/>
          </c:dLbls>
          <c:val>
            <c:numRef>
              <c:f>'10'!$C$43:$D$43</c:f>
              <c:numCache>
                <c:formatCode>\$#,##0.00_);[Red]\(\$#,##0.00\)</c:formatCode>
                <c:ptCount val="2"/>
                <c:pt idx="0">
                  <c:v>0</c:v>
                </c:pt>
              </c:numCache>
            </c:numRef>
          </c:val>
          <c:extLst>
            <c:ext xmlns:c16="http://schemas.microsoft.com/office/drawing/2014/chart" uri="{C3380CC4-5D6E-409C-BE32-E72D297353CC}">
              <c16:uniqueId val="{00000006-B12B-497E-9D90-C08296A94E8B}"/>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'10'!$B$44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B12B-497E-9D90-C08296A94E8B}"/>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B12B-497E-9D90-C08296A94E8B}"/>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B12B-497E-9D90-C08296A94E8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'10'!$C$44:$D$44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B12B-497E-9D90-C08296A94E8B}"/>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A881-4921-9A9A-9BAC4436EDB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A881-4921-9A9A-9BAC4436EDB8}"/>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A881-4921-9A9A-9BAC4436EDB8}"/>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A881-4921-9A9A-9BAC4436EDB8}"/>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A881-4921-9A9A-9BAC4436EDB8}"/>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A881-4921-9A9A-9BAC4436EDB8}"/>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A881-4921-9A9A-9BAC4436EDB8}"/>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A881-4921-9A9A-9BAC4436EDB8}"/>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'10'!$B$38:$B$43</c:f>
              <c:strCache>
                <c:ptCount val="6"/>
                <c:pt idx="0">
                  <c:v>Tax</c:v>
                </c:pt>
                <c:pt idx="1">
                  <c:v>Savings</c:v>
                </c:pt>
                <c:pt idx="2">
                  <c:v>Self investment</c:v>
                </c:pt>
                <c:pt idx="3">
                  <c:v>Fixed expenses</c:v>
                </c:pt>
                <c:pt idx="4">
                  <c:v>Special expenses</c:v>
                </c:pt>
                <c:pt idx="5">
                  <c:v>Variable expenses</c:v>
                </c:pt>
              </c:strCache>
            </c:strRef>
          </c:cat>
          <c:val>
            <c:numRef>
              <c:f>'10'!$C$38:$C$43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A881-4921-9A9A-9BAC4436EDB8}"/>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ysClr val="windowText" lastClr="000000">
                    <a:lumMod val="65000"/>
                    <a:lumOff val="35000"/>
                  </a:sys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580184659047E-2"/>
          <c:y val="1.1803706500552711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spc="0" baseline="0">
              <a:solidFill>
                <a:sysClr val="windowText" lastClr="000000">
                  <a:lumMod val="65000"/>
                  <a:lumOff val="35000"/>
                </a:sysClr>
              </a:solidFill>
              <a:latin typeface="+mn-lt"/>
              <a:ea typeface="+mn-ea"/>
              <a:cs typeface="+mn-cs"/>
            </a:defRPr>
          </a:pPr>
          <a:endParaRPr lang="ja-JP"/>
        </a:p>
      </c:txPr>
    </c:title>
    <c:autoTitleDeleted val="0"/>
    <c:plotArea>
      <c:layout>
        <c:manualLayout>
          <c:layoutTarget val="inner"/>
          <c:xMode val="edge"/>
          <c:yMode val="edge"/>
          <c:x val="0.14846270941632586"/>
          <c:y val="0.1523407401594995"/>
          <c:w val="0.75702849462045829"/>
          <c:h val="0.5105540727762522"/>
        </c:manualLayout>
      </c:layout>
      <c:doughnutChart>
        <c:varyColors val="1"/>
        <c:ser>
          <c:idx val="44"/>
          <c:order val="10"/>
          <c:tx>
            <c:strRef>
              <c:f>Annual!$N$3</c:f>
              <c:strCache>
                <c:ptCount val="1"/>
                <c:pt idx="0">
                  <c:v>November</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D3-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B05B-40F8-AE67-94100E84929B}"/>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B05B-40F8-AE67-94100E84929B}"/>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D-B05B-40F8-AE67-94100E84929B}"/>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DF-B05B-40F8-AE67-94100E84929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2F5-4FFB-B26B-3FD9F0880A8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2F5-4FFB-B26B-3FD9F0880A8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2F5-4FFB-B26B-3FD9F0880A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Annual!$N$38:$N$48</c15:sqref>
                  </c15:fullRef>
                </c:ext>
              </c:extLst>
              <c:f>Annual!$N$38:$N$47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B05B-40F8-AE67-94100E84929B}"/>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B05B-40F8-AE67-94100E84929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05B-40F8-AE67-94100E84929B}"/>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B05B-40F8-AE67-94100E84929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05B-40F8-AE67-94100E84929B}"/>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B05B-40F8-AE67-94100E84929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05B-40F8-AE67-94100E84929B}"/>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B05B-40F8-AE67-94100E84929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A2F5-4FFB-B26B-3FD9F0880A8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A2F5-4FFB-B26B-3FD9F0880A8D}"/>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A2F5-4FFB-B26B-3FD9F0880A8D}"/>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B05B-40F8-AE67-94100E84929B}"/>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B05B-40F8-AE67-94100E84929B}"/>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B05B-40F8-AE67-94100E84929B}"/>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B05B-40F8-AE67-94100E84929B}"/>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B05B-40F8-AE67-94100E84929B}"/>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B05B-40F8-AE67-94100E84929B}"/>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B05B-40F8-AE67-94100E84929B}"/>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B05B-40F8-AE67-94100E84929B}"/>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B05B-40F8-AE67-94100E84929B}"/>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B05B-40F8-AE67-94100E84929B}"/>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B05B-40F8-AE67-94100E84929B}"/>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B05B-40F8-AE67-94100E84929B}"/>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B05B-40F8-AE67-94100E84929B}"/>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B05B-40F8-AE67-94100E84929B}"/>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B05B-40F8-AE67-94100E84929B}"/>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B05B-40F8-AE67-94100E84929B}"/>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B05B-40F8-AE67-94100E84929B}"/>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A2F5-4FFB-B26B-3FD9F0880A8D}"/>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A2F5-4FFB-B26B-3FD9F0880A8D}"/>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A2F5-4FFB-B26B-3FD9F0880A8D}"/>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B05B-40F8-AE67-94100E84929B}"/>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57"/>
          <c:order val="10"/>
          <c:tx>
            <c:strRef>
              <c:f>Annual!$N$3</c:f>
              <c:strCache>
                <c:ptCount val="1"/>
                <c:pt idx="0">
                  <c:v>November</c:v>
                </c:pt>
              </c:strCache>
              <c:extLst xmlns:c15="http://schemas.microsoft.com/office/drawing/2012/chart"/>
            </c:strRef>
          </c:tx>
          <c:dPt>
            <c:idx val="0"/>
            <c:bubble3D val="0"/>
            <c:spPr>
              <a:solidFill>
                <a:schemeClr val="accent2">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D3-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4064-4AFE-B0B3-A091162B8B46}"/>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4064-4AFE-B0B3-A091162B8B46}"/>
              </c:ext>
            </c:extLst>
          </c:dPt>
          <c:dPt>
            <c:idx val="5"/>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DD-4064-4AFE-B0B3-A091162B8B46}"/>
              </c:ext>
            </c:extLst>
          </c:dPt>
          <c:dPt>
            <c:idx val="6"/>
            <c:bubble3D val="0"/>
            <c:spPr>
              <a:solidFill>
                <a:schemeClr val="accent6">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4064-4AFE-B0B3-A091162B8B46}"/>
              </c:ext>
            </c:extLst>
          </c:dPt>
          <c:dPt>
            <c:idx val="7"/>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EB-864C-4FAC-BC01-AB07A274C9BB}"/>
              </c:ext>
            </c:extLst>
          </c:dPt>
          <c:dPt>
            <c:idx val="8"/>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ED-864C-4FAC-BC01-AB07A274C9BB}"/>
              </c:ext>
            </c:extLst>
          </c:dPt>
          <c:dPt>
            <c:idx val="9"/>
            <c:bubble3D val="0"/>
            <c:spPr>
              <a:solidFill>
                <a:srgbClr val="F0D1F0"/>
              </a:solidFill>
              <a:ln w="19050">
                <a:solidFill>
                  <a:schemeClr val="lt1"/>
                </a:solidFill>
              </a:ln>
              <a:effectLst/>
            </c:spPr>
            <c:extLst xmlns:c15="http://schemas.microsoft.com/office/drawing/2012/chart">
              <c:ext xmlns:c16="http://schemas.microsoft.com/office/drawing/2014/chart" uri="{C3380CC4-5D6E-409C-BE32-E72D297353CC}">
                <c16:uniqueId val="{000000EF-864C-4FAC-BC01-AB07A274C9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Annual!$N$51:$N$61</c15:sqref>
                  </c15:fullRef>
                </c:ext>
              </c:extLst>
              <c:f>Annual!$N$51:$N$60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4064-4AFE-B0B3-A091162B8B46}"/>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4064-4AFE-B0B3-A091162B8B46}"/>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4064-4AFE-B0B3-A091162B8B46}"/>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4064-4AFE-B0B3-A091162B8B46}"/>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4064-4AFE-B0B3-A091162B8B46}"/>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4064-4AFE-B0B3-A091162B8B4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064-4AFE-B0B3-A091162B8B46}"/>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4064-4AFE-B0B3-A091162B8B4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864C-4FAC-BC01-AB07A274C9B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864C-4FAC-BC01-AB07A274C9B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864C-4FAC-BC01-AB07A274C9BB}"/>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4064-4AFE-B0B3-A091162B8B46}"/>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4064-4AFE-B0B3-A091162B8B46}"/>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4064-4AFE-B0B3-A091162B8B46}"/>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4064-4AFE-B0B3-A091162B8B46}"/>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4064-4AFE-B0B3-A091162B8B46}"/>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4064-4AFE-B0B3-A091162B8B46}"/>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4064-4AFE-B0B3-A091162B8B46}"/>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4064-4AFE-B0B3-A091162B8B46}"/>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4064-4AFE-B0B3-A091162B8B46}"/>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4064-4AFE-B0B3-A091162B8B46}"/>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4064-4AFE-B0B3-A091162B8B46}"/>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4064-4AFE-B0B3-A091162B8B46}"/>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864C-4FAC-BC01-AB07A274C9B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4064-4AFE-B0B3-A091162B8B46}"/>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E8-4064-4AFE-B0B3-A091162B8B46}"/>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4064-4AFE-B0B3-A091162B8B46}"/>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4064-4AFE-B0B3-A091162B8B46}"/>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4064-4AFE-B0B3-A091162B8B46}"/>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4064-4AFE-B0B3-A091162B8B46}"/>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2-4064-4AFE-B0B3-A091162B8B46}"/>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F4-4064-4AFE-B0B3-A091162B8B46}"/>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0F-864C-4FAC-BC01-AB07A274C9B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1-864C-4FAC-BC01-AB07A274C9B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13-864C-4FAC-BC01-AB07A274C9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4064-4AFE-B0B3-A091162B8B46}"/>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53977407901387"/>
          <c:y val="2.1670769205343918E-2"/>
          <c:w val="0.80387193420088621"/>
          <c:h val="0.43126945424658414"/>
        </c:manualLayout>
      </c:layout>
      <c:barChart>
        <c:barDir val="col"/>
        <c:grouping val="stacked"/>
        <c:varyColors val="0"/>
        <c:ser>
          <c:idx val="9"/>
          <c:order val="0"/>
          <c:tx>
            <c:strRef>
              <c:f>'11'!$F$24</c:f>
              <c:strCache>
                <c:ptCount val="1"/>
              </c:strCache>
            </c:strRef>
          </c:tx>
          <c:spPr>
            <a:solidFill>
              <a:schemeClr val="accent6">
                <a:lumMod val="40000"/>
                <a:lumOff val="60000"/>
              </a:schemeClr>
            </a:solidFill>
            <a:ln>
              <a:noFill/>
            </a:ln>
            <a:effectLst/>
          </c:spPr>
          <c:invertIfNegative val="0"/>
          <c:cat>
            <c:strRef>
              <c:f>'11'!$G$23:$L$23</c:f>
              <c:strCache>
                <c:ptCount val="5"/>
                <c:pt idx="0">
                  <c:v>1-7th</c:v>
                </c:pt>
                <c:pt idx="1">
                  <c:v>8-14th</c:v>
                </c:pt>
                <c:pt idx="2">
                  <c:v>15-21th</c:v>
                </c:pt>
                <c:pt idx="3">
                  <c:v>22-28th</c:v>
                </c:pt>
                <c:pt idx="4">
                  <c:v>29-30th</c:v>
                </c:pt>
              </c:strCache>
            </c:strRef>
          </c:cat>
          <c:val>
            <c:numRef>
              <c:f>'11'!$G$24:$L$24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14D-46C6-8B75-EE31F0CA7AB2}"/>
            </c:ext>
          </c:extLst>
        </c:ser>
        <c:ser>
          <c:idx val="8"/>
          <c:order val="1"/>
          <c:tx>
            <c:strRef>
              <c:f>'11'!$F$25</c:f>
              <c:strCache>
                <c:ptCount val="1"/>
              </c:strCache>
            </c:strRef>
          </c:tx>
          <c:spPr>
            <a:solidFill>
              <a:schemeClr val="bg2">
                <a:lumMod val="90000"/>
              </a:schemeClr>
            </a:solidFill>
            <a:ln>
              <a:noFill/>
            </a:ln>
            <a:effectLst/>
          </c:spPr>
          <c:invertIfNegative val="0"/>
          <c:cat>
            <c:strRef>
              <c:f>'11'!$G$23:$L$23</c:f>
              <c:strCache>
                <c:ptCount val="5"/>
                <c:pt idx="0">
                  <c:v>1-7th</c:v>
                </c:pt>
                <c:pt idx="1">
                  <c:v>8-14th</c:v>
                </c:pt>
                <c:pt idx="2">
                  <c:v>15-21th</c:v>
                </c:pt>
                <c:pt idx="3">
                  <c:v>22-28th</c:v>
                </c:pt>
                <c:pt idx="4">
                  <c:v>29-30th</c:v>
                </c:pt>
              </c:strCache>
            </c:strRef>
          </c:cat>
          <c:val>
            <c:numRef>
              <c:f>'11'!$G$25:$L$25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14D-46C6-8B75-EE31F0CA7AB2}"/>
            </c:ext>
          </c:extLst>
        </c:ser>
        <c:ser>
          <c:idx val="7"/>
          <c:order val="2"/>
          <c:tx>
            <c:strRef>
              <c:f>'11'!$F$26</c:f>
              <c:strCache>
                <c:ptCount val="1"/>
              </c:strCache>
            </c:strRef>
          </c:tx>
          <c:spPr>
            <a:solidFill>
              <a:srgbClr val="FEE39A"/>
            </a:solidFill>
            <a:ln>
              <a:noFill/>
            </a:ln>
            <a:effectLst/>
          </c:spPr>
          <c:invertIfNegative val="0"/>
          <c:cat>
            <c:strRef>
              <c:f>'11'!$G$23:$L$23</c:f>
              <c:strCache>
                <c:ptCount val="5"/>
                <c:pt idx="0">
                  <c:v>1-7th</c:v>
                </c:pt>
                <c:pt idx="1">
                  <c:v>8-14th</c:v>
                </c:pt>
                <c:pt idx="2">
                  <c:v>15-21th</c:v>
                </c:pt>
                <c:pt idx="3">
                  <c:v>22-28th</c:v>
                </c:pt>
                <c:pt idx="4">
                  <c:v>29-30th</c:v>
                </c:pt>
              </c:strCache>
            </c:strRef>
          </c:cat>
          <c:val>
            <c:numRef>
              <c:f>'11'!$G$26:$L$26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E14D-46C6-8B75-EE31F0CA7AB2}"/>
            </c:ext>
          </c:extLst>
        </c:ser>
        <c:ser>
          <c:idx val="6"/>
          <c:order val="3"/>
          <c:tx>
            <c:strRef>
              <c:f>'11'!$F$27</c:f>
              <c:strCache>
                <c:ptCount val="1"/>
              </c:strCache>
            </c:strRef>
          </c:tx>
          <c:spPr>
            <a:solidFill>
              <a:schemeClr val="accent2">
                <a:lumMod val="60000"/>
                <a:lumOff val="40000"/>
              </a:schemeClr>
            </a:solidFill>
            <a:ln>
              <a:noFill/>
            </a:ln>
            <a:effectLst/>
          </c:spPr>
          <c:invertIfNegative val="0"/>
          <c:cat>
            <c:strRef>
              <c:f>'11'!$G$23:$L$23</c:f>
              <c:strCache>
                <c:ptCount val="5"/>
                <c:pt idx="0">
                  <c:v>1-7th</c:v>
                </c:pt>
                <c:pt idx="1">
                  <c:v>8-14th</c:v>
                </c:pt>
                <c:pt idx="2">
                  <c:v>15-21th</c:v>
                </c:pt>
                <c:pt idx="3">
                  <c:v>22-28th</c:v>
                </c:pt>
                <c:pt idx="4">
                  <c:v>29-30th</c:v>
                </c:pt>
              </c:strCache>
            </c:strRef>
          </c:cat>
          <c:val>
            <c:numRef>
              <c:f>'11'!$G$27:$L$27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E14D-46C6-8B75-EE31F0CA7AB2}"/>
            </c:ext>
          </c:extLst>
        </c:ser>
        <c:ser>
          <c:idx val="4"/>
          <c:order val="4"/>
          <c:tx>
            <c:strRef>
              <c:f>'11'!$F$28</c:f>
              <c:strCache>
                <c:ptCount val="1"/>
              </c:strCache>
            </c:strRef>
          </c:tx>
          <c:spPr>
            <a:solidFill>
              <a:schemeClr val="accent5"/>
            </a:solidFill>
            <a:ln>
              <a:noFill/>
            </a:ln>
            <a:effectLst/>
          </c:spPr>
          <c:invertIfNegative val="0"/>
          <c:cat>
            <c:strRef>
              <c:f>'11'!$G$23:$L$23</c:f>
              <c:strCache>
                <c:ptCount val="5"/>
                <c:pt idx="0">
                  <c:v>1-7th</c:v>
                </c:pt>
                <c:pt idx="1">
                  <c:v>8-14th</c:v>
                </c:pt>
                <c:pt idx="2">
                  <c:v>15-21th</c:v>
                </c:pt>
                <c:pt idx="3">
                  <c:v>22-28th</c:v>
                </c:pt>
                <c:pt idx="4">
                  <c:v>29-30th</c:v>
                </c:pt>
              </c:strCache>
            </c:strRef>
          </c:cat>
          <c:val>
            <c:numRef>
              <c:f>'11'!$G$28:$L$28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E14D-46C6-8B75-EE31F0CA7AB2}"/>
            </c:ext>
          </c:extLst>
        </c:ser>
        <c:ser>
          <c:idx val="5"/>
          <c:order val="5"/>
          <c:tx>
            <c:strRef>
              <c:f>'11'!$F$29</c:f>
              <c:strCache>
                <c:ptCount val="1"/>
              </c:strCache>
            </c:strRef>
          </c:tx>
          <c:spPr>
            <a:solidFill>
              <a:schemeClr val="accent6"/>
            </a:solidFill>
            <a:ln>
              <a:noFill/>
            </a:ln>
            <a:effectLst/>
          </c:spPr>
          <c:invertIfNegative val="0"/>
          <c:cat>
            <c:strRef>
              <c:f>'11'!$G$23:$L$23</c:f>
              <c:strCache>
                <c:ptCount val="5"/>
                <c:pt idx="0">
                  <c:v>1-7th</c:v>
                </c:pt>
                <c:pt idx="1">
                  <c:v>8-14th</c:v>
                </c:pt>
                <c:pt idx="2">
                  <c:v>15-21th</c:v>
                </c:pt>
                <c:pt idx="3">
                  <c:v>22-28th</c:v>
                </c:pt>
                <c:pt idx="4">
                  <c:v>29-30th</c:v>
                </c:pt>
              </c:strCache>
            </c:strRef>
          </c:cat>
          <c:val>
            <c:numRef>
              <c:f>'11'!$G$29:$L$29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E14D-46C6-8B75-EE31F0CA7AB2}"/>
            </c:ext>
          </c:extLst>
        </c:ser>
        <c:ser>
          <c:idx val="0"/>
          <c:order val="6"/>
          <c:tx>
            <c:strRef>
              <c:f>'11'!$F$30</c:f>
              <c:strCache>
                <c:ptCount val="1"/>
              </c:strCache>
            </c:strRef>
          </c:tx>
          <c:spPr>
            <a:solidFill>
              <a:schemeClr val="accent1"/>
            </a:solidFill>
            <a:ln>
              <a:noFill/>
            </a:ln>
            <a:effectLst/>
          </c:spPr>
          <c:invertIfNegative val="0"/>
          <c:cat>
            <c:strRef>
              <c:f>'11'!$G$23:$L$23</c:f>
              <c:strCache>
                <c:ptCount val="5"/>
                <c:pt idx="0">
                  <c:v>1-7th</c:v>
                </c:pt>
                <c:pt idx="1">
                  <c:v>8-14th</c:v>
                </c:pt>
                <c:pt idx="2">
                  <c:v>15-21th</c:v>
                </c:pt>
                <c:pt idx="3">
                  <c:v>22-28th</c:v>
                </c:pt>
                <c:pt idx="4">
                  <c:v>29-30th</c:v>
                </c:pt>
              </c:strCache>
            </c:strRef>
          </c:cat>
          <c:val>
            <c:numRef>
              <c:f>'11'!$G$30:$L$30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E14D-46C6-8B75-EE31F0CA7AB2}"/>
            </c:ext>
          </c:extLst>
        </c:ser>
        <c:ser>
          <c:idx val="1"/>
          <c:order val="7"/>
          <c:tx>
            <c:strRef>
              <c:f>'11'!$F$31</c:f>
              <c:strCache>
                <c:ptCount val="1"/>
              </c:strCache>
            </c:strRef>
          </c:tx>
          <c:spPr>
            <a:solidFill>
              <a:schemeClr val="accent2"/>
            </a:solidFill>
            <a:ln>
              <a:noFill/>
            </a:ln>
            <a:effectLst/>
          </c:spPr>
          <c:invertIfNegative val="0"/>
          <c:cat>
            <c:strRef>
              <c:f>'11'!$G$23:$L$23</c:f>
              <c:strCache>
                <c:ptCount val="5"/>
                <c:pt idx="0">
                  <c:v>1-7th</c:v>
                </c:pt>
                <c:pt idx="1">
                  <c:v>8-14th</c:v>
                </c:pt>
                <c:pt idx="2">
                  <c:v>15-21th</c:v>
                </c:pt>
                <c:pt idx="3">
                  <c:v>22-28th</c:v>
                </c:pt>
                <c:pt idx="4">
                  <c:v>29-30th</c:v>
                </c:pt>
              </c:strCache>
            </c:strRef>
          </c:cat>
          <c:val>
            <c:numRef>
              <c:f>'11'!$G$31:$L$31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E14D-46C6-8B75-EE31F0CA7AB2}"/>
            </c:ext>
          </c:extLst>
        </c:ser>
        <c:ser>
          <c:idx val="2"/>
          <c:order val="8"/>
          <c:tx>
            <c:strRef>
              <c:f>'11'!$F$32</c:f>
              <c:strCache>
                <c:ptCount val="1"/>
              </c:strCache>
            </c:strRef>
          </c:tx>
          <c:spPr>
            <a:solidFill>
              <a:schemeClr val="accent3"/>
            </a:solidFill>
            <a:ln>
              <a:noFill/>
            </a:ln>
            <a:effectLst/>
          </c:spPr>
          <c:invertIfNegative val="0"/>
          <c:cat>
            <c:strRef>
              <c:f>'11'!$G$23:$L$23</c:f>
              <c:strCache>
                <c:ptCount val="5"/>
                <c:pt idx="0">
                  <c:v>1-7th</c:v>
                </c:pt>
                <c:pt idx="1">
                  <c:v>8-14th</c:v>
                </c:pt>
                <c:pt idx="2">
                  <c:v>15-21th</c:v>
                </c:pt>
                <c:pt idx="3">
                  <c:v>22-28th</c:v>
                </c:pt>
                <c:pt idx="4">
                  <c:v>29-30th</c:v>
                </c:pt>
              </c:strCache>
            </c:strRef>
          </c:cat>
          <c:val>
            <c:numRef>
              <c:f>'11'!$G$32:$L$32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E14D-46C6-8B75-EE31F0CA7AB2}"/>
            </c:ext>
          </c:extLst>
        </c:ser>
        <c:ser>
          <c:idx val="3"/>
          <c:order val="9"/>
          <c:tx>
            <c:strRef>
              <c:f>'11'!$F$33</c:f>
              <c:strCache>
                <c:ptCount val="1"/>
              </c:strCache>
            </c:strRef>
          </c:tx>
          <c:spPr>
            <a:solidFill>
              <a:schemeClr val="accent4"/>
            </a:solidFill>
            <a:ln>
              <a:noFill/>
            </a:ln>
            <a:effectLst/>
          </c:spPr>
          <c:invertIfNegative val="0"/>
          <c:cat>
            <c:strRef>
              <c:f>'11'!$G$23:$L$23</c:f>
              <c:strCache>
                <c:ptCount val="5"/>
                <c:pt idx="0">
                  <c:v>1-7th</c:v>
                </c:pt>
                <c:pt idx="1">
                  <c:v>8-14th</c:v>
                </c:pt>
                <c:pt idx="2">
                  <c:v>15-21th</c:v>
                </c:pt>
                <c:pt idx="3">
                  <c:v>22-28th</c:v>
                </c:pt>
                <c:pt idx="4">
                  <c:v>29-30th</c:v>
                </c:pt>
              </c:strCache>
            </c:strRef>
          </c:cat>
          <c:val>
            <c:numRef>
              <c:f>'11'!$G$33:$L$33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E14D-46C6-8B75-EE31F0CA7AB2}"/>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'11'!$F$34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'11'!$G$23:$L$23</c:f>
              <c:strCache>
                <c:ptCount val="5"/>
                <c:pt idx="0">
                  <c:v>1-7th</c:v>
                </c:pt>
                <c:pt idx="1">
                  <c:v>8-14th</c:v>
                </c:pt>
                <c:pt idx="2">
                  <c:v>15-21th</c:v>
                </c:pt>
                <c:pt idx="3">
                  <c:v>22-28th</c:v>
                </c:pt>
                <c:pt idx="4">
                  <c:v>29-30th</c:v>
                </c:pt>
              </c:strCache>
            </c:strRef>
          </c:cat>
          <c:val>
            <c:numRef>
              <c:f>'11'!$G$34:$L$34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E14D-46C6-8B75-EE31F0CA7AB2}"/>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'11'!$B$37</c:f>
              <c:strCache>
                <c:ptCount val="1"/>
                <c:pt idx="0">
                  <c:v>Income</c:v>
                </c:pt>
              </c:strCache>
            </c:strRef>
          </c:tx>
          <c:spPr>
            <a:solidFill>
              <a:schemeClr val="accent5"/>
            </a:solidFill>
            <a:ln>
              <a:noFill/>
            </a:ln>
            <a:effectLst/>
          </c:spPr>
          <c:invertIfNegative val="0"/>
          <c:dLbls>
            <c:delete val="1"/>
          </c:dLbls>
          <c:val>
            <c:numRef>
              <c:f>'11'!$C$37:$D$37</c:f>
              <c:numCache>
                <c:formatCode>\$#,##0.00_);[Red]\(\$#,##0.00\)</c:formatCode>
                <c:ptCount val="2"/>
                <c:pt idx="1">
                  <c:v>0</c:v>
                </c:pt>
              </c:numCache>
            </c:numRef>
          </c:val>
          <c:extLst>
            <c:ext xmlns:c16="http://schemas.microsoft.com/office/drawing/2014/chart" uri="{C3380CC4-5D6E-409C-BE32-E72D297353CC}">
              <c16:uniqueId val="{00000000-5FE2-417A-939C-BA4D1DB389E2}"/>
            </c:ext>
          </c:extLst>
        </c:ser>
        <c:ser>
          <c:idx val="1"/>
          <c:order val="1"/>
          <c:tx>
            <c:strRef>
              <c:f>'11'!$B$38</c:f>
              <c:strCache>
                <c:ptCount val="1"/>
                <c:pt idx="0">
                  <c:v>Tax</c:v>
                </c:pt>
              </c:strCache>
            </c:strRef>
          </c:tx>
          <c:spPr>
            <a:solidFill>
              <a:schemeClr val="bg2">
                <a:lumMod val="75000"/>
              </a:schemeClr>
            </a:solidFill>
            <a:ln>
              <a:noFill/>
            </a:ln>
            <a:effectLst/>
          </c:spPr>
          <c:invertIfNegative val="0"/>
          <c:dLbls>
            <c:delete val="1"/>
          </c:dLbls>
          <c:val>
            <c:numRef>
              <c:f>'11'!$C$38:$D$38</c:f>
              <c:numCache>
                <c:formatCode>\$#,##0.00_);[Red]\(\$#,##0.00\)</c:formatCode>
                <c:ptCount val="2"/>
                <c:pt idx="0">
                  <c:v>0</c:v>
                </c:pt>
              </c:numCache>
            </c:numRef>
          </c:val>
          <c:extLst>
            <c:ext xmlns:c16="http://schemas.microsoft.com/office/drawing/2014/chart" uri="{C3380CC4-5D6E-409C-BE32-E72D297353CC}">
              <c16:uniqueId val="{00000001-5FE2-417A-939C-BA4D1DB389E2}"/>
            </c:ext>
          </c:extLst>
        </c:ser>
        <c:ser>
          <c:idx val="2"/>
          <c:order val="2"/>
          <c:tx>
            <c:strRef>
              <c:f>'11'!$B$39</c:f>
              <c:strCache>
                <c:ptCount val="1"/>
                <c:pt idx="0">
                  <c:v>Savings</c:v>
                </c:pt>
              </c:strCache>
            </c:strRef>
          </c:tx>
          <c:spPr>
            <a:solidFill>
              <a:schemeClr val="accent2"/>
            </a:solidFill>
            <a:ln>
              <a:noFill/>
            </a:ln>
            <a:effectLst/>
          </c:spPr>
          <c:invertIfNegative val="0"/>
          <c:dLbls>
            <c:delete val="1"/>
          </c:dLbls>
          <c:val>
            <c:numRef>
              <c:f>'11'!$C$39:$D$39</c:f>
              <c:numCache>
                <c:formatCode>\$#,##0.00_);[Red]\(\$#,##0.00\)</c:formatCode>
                <c:ptCount val="2"/>
                <c:pt idx="0">
                  <c:v>0</c:v>
                </c:pt>
              </c:numCache>
            </c:numRef>
          </c:val>
          <c:extLst>
            <c:ext xmlns:c16="http://schemas.microsoft.com/office/drawing/2014/chart" uri="{C3380CC4-5D6E-409C-BE32-E72D297353CC}">
              <c16:uniqueId val="{00000002-5FE2-417A-939C-BA4D1DB389E2}"/>
            </c:ext>
          </c:extLst>
        </c:ser>
        <c:ser>
          <c:idx val="3"/>
          <c:order val="3"/>
          <c:tx>
            <c:strRef>
              <c:f>'11'!$B$40</c:f>
              <c:strCache>
                <c:ptCount val="1"/>
                <c:pt idx="0">
                  <c:v>Self investment</c:v>
                </c:pt>
              </c:strCache>
            </c:strRef>
          </c:tx>
          <c:spPr>
            <a:solidFill>
              <a:schemeClr val="accent4"/>
            </a:solidFill>
            <a:ln>
              <a:noFill/>
            </a:ln>
            <a:effectLst/>
          </c:spPr>
          <c:invertIfNegative val="0"/>
          <c:dLbls>
            <c:delete val="1"/>
          </c:dLbls>
          <c:val>
            <c:numRef>
              <c:f>'11'!$C$40:$D$40</c:f>
              <c:numCache>
                <c:formatCode>\$#,##0.00_);[Red]\(\$#,##0.00\)</c:formatCode>
                <c:ptCount val="2"/>
                <c:pt idx="0">
                  <c:v>0</c:v>
                </c:pt>
              </c:numCache>
            </c:numRef>
          </c:val>
          <c:extLst>
            <c:ext xmlns:c16="http://schemas.microsoft.com/office/drawing/2014/chart" uri="{C3380CC4-5D6E-409C-BE32-E72D297353CC}">
              <c16:uniqueId val="{00000003-5FE2-417A-939C-BA4D1DB389E2}"/>
            </c:ext>
          </c:extLst>
        </c:ser>
        <c:ser>
          <c:idx val="4"/>
          <c:order val="4"/>
          <c:tx>
            <c:strRef>
              <c:f>'11'!$B$41</c:f>
              <c:strCache>
                <c:ptCount val="1"/>
                <c:pt idx="0">
                  <c:v>Fixed expenses</c:v>
                </c:pt>
              </c:strCache>
            </c:strRef>
          </c:tx>
          <c:spPr>
            <a:solidFill>
              <a:schemeClr val="accent5">
                <a:lumMod val="60000"/>
                <a:lumOff val="40000"/>
              </a:schemeClr>
            </a:solidFill>
            <a:ln>
              <a:noFill/>
            </a:ln>
            <a:effectLst/>
          </c:spPr>
          <c:invertIfNegative val="0"/>
          <c:dLbls>
            <c:delete val="1"/>
          </c:dLbls>
          <c:val>
            <c:numRef>
              <c:f>'11'!$C$41:$D$41</c:f>
              <c:numCache>
                <c:formatCode>\$#,##0.00_);[Red]\(\$#,##0.00\)</c:formatCode>
                <c:ptCount val="2"/>
                <c:pt idx="0">
                  <c:v>0</c:v>
                </c:pt>
              </c:numCache>
            </c:numRef>
          </c:val>
          <c:extLst>
            <c:ext xmlns:c16="http://schemas.microsoft.com/office/drawing/2014/chart" uri="{C3380CC4-5D6E-409C-BE32-E72D297353CC}">
              <c16:uniqueId val="{00000004-5FE2-417A-939C-BA4D1DB389E2}"/>
            </c:ext>
          </c:extLst>
        </c:ser>
        <c:ser>
          <c:idx val="5"/>
          <c:order val="5"/>
          <c:tx>
            <c:strRef>
              <c:f>'11'!$B$42</c:f>
              <c:strCache>
                <c:ptCount val="1"/>
                <c:pt idx="0">
                  <c:v>Special expenses</c:v>
                </c:pt>
              </c:strCache>
            </c:strRef>
          </c:tx>
          <c:spPr>
            <a:solidFill>
              <a:schemeClr val="accent6"/>
            </a:solidFill>
            <a:ln>
              <a:noFill/>
            </a:ln>
            <a:effectLst/>
          </c:spPr>
          <c:invertIfNegative val="0"/>
          <c:dLbls>
            <c:delete val="1"/>
          </c:dLbls>
          <c:val>
            <c:numRef>
              <c:f>'11'!$C$42:$D$42</c:f>
              <c:numCache>
                <c:formatCode>\$#,##0.00_);[Red]\(\$#,##0.00\)</c:formatCode>
                <c:ptCount val="2"/>
                <c:pt idx="0">
                  <c:v>0</c:v>
                </c:pt>
              </c:numCache>
            </c:numRef>
          </c:val>
          <c:extLst>
            <c:ext xmlns:c16="http://schemas.microsoft.com/office/drawing/2014/chart" uri="{C3380CC4-5D6E-409C-BE32-E72D297353CC}">
              <c16:uniqueId val="{00000005-5FE2-417A-939C-BA4D1DB389E2}"/>
            </c:ext>
          </c:extLst>
        </c:ser>
        <c:ser>
          <c:idx val="6"/>
          <c:order val="6"/>
          <c:tx>
            <c:strRef>
              <c:f>'11'!$B$43</c:f>
              <c:strCache>
                <c:ptCount val="1"/>
                <c:pt idx="0">
                  <c:v>Variable expenses</c:v>
                </c:pt>
              </c:strCache>
            </c:strRef>
          </c:tx>
          <c:spPr>
            <a:solidFill>
              <a:srgbClr val="D6E0FE"/>
            </a:solidFill>
            <a:ln>
              <a:noFill/>
            </a:ln>
            <a:effectLst/>
          </c:spPr>
          <c:invertIfNegative val="0"/>
          <c:dLbls>
            <c:delete val="1"/>
          </c:dLbls>
          <c:val>
            <c:numRef>
              <c:f>'11'!$C$43:$D$43</c:f>
              <c:numCache>
                <c:formatCode>\$#,##0.00_);[Red]\(\$#,##0.00\)</c:formatCode>
                <c:ptCount val="2"/>
                <c:pt idx="0">
                  <c:v>0</c:v>
                </c:pt>
              </c:numCache>
            </c:numRef>
          </c:val>
          <c:extLst>
            <c:ext xmlns:c16="http://schemas.microsoft.com/office/drawing/2014/chart" uri="{C3380CC4-5D6E-409C-BE32-E72D297353CC}">
              <c16:uniqueId val="{00000006-5FE2-417A-939C-BA4D1DB389E2}"/>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'11'!$B$44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5FE2-417A-939C-BA4D1DB389E2}"/>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5FE2-417A-939C-BA4D1DB389E2}"/>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5FE2-417A-939C-BA4D1DB389E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'11'!$C$44:$D$44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5FE2-417A-939C-BA4D1DB389E2}"/>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2250120195463"/>
          <c:y val="2.786920850598611E-2"/>
          <c:w val="0.80387193420088621"/>
          <c:h val="0.43126945424658414"/>
        </c:manualLayout>
      </c:layout>
      <c:barChart>
        <c:barDir val="col"/>
        <c:grouping val="stacked"/>
        <c:varyColors val="0"/>
        <c:ser>
          <c:idx val="9"/>
          <c:order val="0"/>
          <c:tx>
            <c:strRef>
              <c:f>'1'!$F$24</c:f>
              <c:strCache>
                <c:ptCount val="1"/>
              </c:strCache>
            </c:strRef>
          </c:tx>
          <c:spPr>
            <a:solidFill>
              <a:schemeClr val="accent6">
                <a:lumMod val="40000"/>
                <a:lumOff val="60000"/>
              </a:schemeClr>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'1'!$G$24:$L$24</c15:sqref>
                  </c15:fullRef>
                </c:ext>
              </c:extLst>
              <c:f>'1'!$G$24:$K$24</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A-CD4C-43DA-BE67-050DB5205E5D}"/>
            </c:ext>
          </c:extLst>
        </c:ser>
        <c:ser>
          <c:idx val="8"/>
          <c:order val="1"/>
          <c:tx>
            <c:strRef>
              <c:f>'1'!$F$25</c:f>
              <c:strCache>
                <c:ptCount val="1"/>
              </c:strCache>
            </c:strRef>
          </c:tx>
          <c:spPr>
            <a:solidFill>
              <a:schemeClr val="bg2">
                <a:lumMod val="90000"/>
              </a:schemeClr>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'1'!$G$25:$L$25</c15:sqref>
                  </c15:fullRef>
                </c:ext>
              </c:extLst>
              <c:f>'1'!$G$25:$K$25</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9-CD4C-43DA-BE67-050DB5205E5D}"/>
            </c:ext>
          </c:extLst>
        </c:ser>
        <c:ser>
          <c:idx val="7"/>
          <c:order val="2"/>
          <c:tx>
            <c:strRef>
              <c:f>'1'!$F$26</c:f>
              <c:strCache>
                <c:ptCount val="1"/>
              </c:strCache>
            </c:strRef>
          </c:tx>
          <c:spPr>
            <a:solidFill>
              <a:srgbClr val="FEE39A"/>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'1'!$G$26:$L$26</c15:sqref>
                  </c15:fullRef>
                </c:ext>
              </c:extLst>
              <c:f>'1'!$G$26:$K$26</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8-CD4C-43DA-BE67-050DB5205E5D}"/>
            </c:ext>
          </c:extLst>
        </c:ser>
        <c:ser>
          <c:idx val="6"/>
          <c:order val="3"/>
          <c:tx>
            <c:strRef>
              <c:f>'1'!$F$27</c:f>
              <c:strCache>
                <c:ptCount val="1"/>
              </c:strCache>
            </c:strRef>
          </c:tx>
          <c:spPr>
            <a:solidFill>
              <a:schemeClr val="accent2">
                <a:lumMod val="60000"/>
                <a:lumOff val="40000"/>
              </a:schemeClr>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'1'!$G$27:$L$27</c15:sqref>
                  </c15:fullRef>
                </c:ext>
              </c:extLst>
              <c:f>'1'!$G$27:$K$27</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7-CD4C-43DA-BE67-050DB5205E5D}"/>
            </c:ext>
          </c:extLst>
        </c:ser>
        <c:ser>
          <c:idx val="4"/>
          <c:order val="4"/>
          <c:tx>
            <c:strRef>
              <c:f>'1'!$F$28</c:f>
              <c:strCache>
                <c:ptCount val="1"/>
              </c:strCache>
            </c:strRef>
          </c:tx>
          <c:spPr>
            <a:solidFill>
              <a:schemeClr val="accent5"/>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'1'!$G$28:$L$28</c15:sqref>
                  </c15:fullRef>
                </c:ext>
              </c:extLst>
              <c:f>'1'!$G$28:$K$28</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5-CD4C-43DA-BE67-050DB5205E5D}"/>
            </c:ext>
          </c:extLst>
        </c:ser>
        <c:ser>
          <c:idx val="5"/>
          <c:order val="5"/>
          <c:tx>
            <c:strRef>
              <c:f>'1'!$F$29</c:f>
              <c:strCache>
                <c:ptCount val="1"/>
              </c:strCache>
            </c:strRef>
          </c:tx>
          <c:spPr>
            <a:solidFill>
              <a:schemeClr val="accent6"/>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'1'!$G$29:$L$29</c15:sqref>
                  </c15:fullRef>
                </c:ext>
              </c:extLst>
              <c:f>'1'!$G$29:$K$29</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6-CD4C-43DA-BE67-050DB5205E5D}"/>
            </c:ext>
          </c:extLst>
        </c:ser>
        <c:ser>
          <c:idx val="0"/>
          <c:order val="6"/>
          <c:tx>
            <c:strRef>
              <c:f>'1'!$F$30</c:f>
              <c:strCache>
                <c:ptCount val="1"/>
              </c:strCache>
            </c:strRef>
          </c:tx>
          <c:spPr>
            <a:solidFill>
              <a:schemeClr val="accent1"/>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'1'!$G$30:$L$30</c15:sqref>
                  </c15:fullRef>
                </c:ext>
              </c:extLst>
              <c:f>'1'!$G$30:$K$30</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0-7325-4FF0-B9F1-1E5B1B9BC502}"/>
            </c:ext>
          </c:extLst>
        </c:ser>
        <c:ser>
          <c:idx val="1"/>
          <c:order val="7"/>
          <c:tx>
            <c:strRef>
              <c:f>'1'!$F$31</c:f>
              <c:strCache>
                <c:ptCount val="1"/>
              </c:strCache>
            </c:strRef>
          </c:tx>
          <c:spPr>
            <a:solidFill>
              <a:schemeClr val="accent2"/>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'1'!$G$31:$L$31</c15:sqref>
                  </c15:fullRef>
                </c:ext>
              </c:extLst>
              <c:f>'1'!$G$31:$K$31</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1-7325-4FF0-B9F1-1E5B1B9BC502}"/>
            </c:ext>
          </c:extLst>
        </c:ser>
        <c:ser>
          <c:idx val="2"/>
          <c:order val="8"/>
          <c:tx>
            <c:strRef>
              <c:f>'1'!$F$32</c:f>
              <c:strCache>
                <c:ptCount val="1"/>
              </c:strCache>
            </c:strRef>
          </c:tx>
          <c:spPr>
            <a:solidFill>
              <a:schemeClr val="accent3"/>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'1'!$G$32:$L$32</c15:sqref>
                  </c15:fullRef>
                </c:ext>
              </c:extLst>
              <c:f>'1'!$G$32:$K$32</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2-7325-4FF0-B9F1-1E5B1B9BC502}"/>
            </c:ext>
          </c:extLst>
        </c:ser>
        <c:ser>
          <c:idx val="3"/>
          <c:order val="9"/>
          <c:tx>
            <c:strRef>
              <c:f>'1'!$F$33</c:f>
              <c:strCache>
                <c:ptCount val="1"/>
              </c:strCache>
            </c:strRef>
          </c:tx>
          <c:spPr>
            <a:solidFill>
              <a:schemeClr val="accent4"/>
            </a:solidFill>
            <a:ln>
              <a:noFill/>
            </a:ln>
            <a:effectLst/>
          </c:spPr>
          <c:invertIfNegative val="0"/>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'1'!$G$33:$L$33</c15:sqref>
                  </c15:fullRef>
                </c:ext>
              </c:extLst>
              <c:f>'1'!$G$33:$K$33</c:f>
              <c:numCache>
                <c:formatCode>\$#,##0.00_);[Red]\(\$#,##0.00\)</c:formatCode>
                <c:ptCount val="5"/>
                <c:pt idx="0">
                  <c:v>0</c:v>
                </c:pt>
                <c:pt idx="1">
                  <c:v>0</c:v>
                </c:pt>
                <c:pt idx="2">
                  <c:v>0</c:v>
                </c:pt>
                <c:pt idx="3">
                  <c:v>0</c:v>
                </c:pt>
                <c:pt idx="4">
                  <c:v>0</c:v>
                </c:pt>
              </c:numCache>
            </c:numRef>
          </c:val>
          <c:extLst>
            <c:ext xmlns:c16="http://schemas.microsoft.com/office/drawing/2014/chart" uri="{C3380CC4-5D6E-409C-BE32-E72D297353CC}">
              <c16:uniqueId val="{00000003-7325-4FF0-B9F1-1E5B1B9BC502}"/>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'1'!$F$34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c:ext xmlns:c15="http://schemas.microsoft.com/office/drawing/2012/chart" uri="{02D57815-91ED-43cb-92C2-25804820EDAC}">
                  <c15:fullRef>
                    <c15:sqref>'1'!$G$23:$L$23</c15:sqref>
                  </c15:fullRef>
                </c:ext>
              </c:extLst>
              <c:f>'1'!$G$23:$K$23</c:f>
              <c:strCache>
                <c:ptCount val="5"/>
                <c:pt idx="0">
                  <c:v>1-3th</c:v>
                </c:pt>
                <c:pt idx="1">
                  <c:v>4-10th</c:v>
                </c:pt>
                <c:pt idx="2">
                  <c:v>11-17th</c:v>
                </c:pt>
                <c:pt idx="3">
                  <c:v>18-24th</c:v>
                </c:pt>
                <c:pt idx="4">
                  <c:v>25-31th</c:v>
                </c:pt>
              </c:strCache>
            </c:strRef>
          </c:cat>
          <c:val>
            <c:numRef>
              <c:extLst>
                <c:ext xmlns:c15="http://schemas.microsoft.com/office/drawing/2012/chart" uri="{02D57815-91ED-43cb-92C2-25804820EDAC}">
                  <c15:fullRef>
                    <c15:sqref>'1'!$G$34:$L$34</c15:sqref>
                  </c15:fullRef>
                </c:ext>
              </c:extLst>
              <c:f>'1'!$G$34:$K$34</c:f>
              <c:numCache>
                <c:formatCode>\$#,##0.00_);[Red]\(\$#,##0.00\)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4-7325-4FF0-B9F1-1E5B1B9BC502}"/>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C2AF-4D12-91F5-36B6254570ED}"/>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C2AF-4D12-91F5-36B6254570ED}"/>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C2AF-4D12-91F5-36B6254570ED}"/>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C2AF-4D12-91F5-36B6254570ED}"/>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C2AF-4D12-91F5-36B6254570ED}"/>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C2AF-4D12-91F5-36B6254570ED}"/>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C2AF-4D12-91F5-36B6254570ED}"/>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C2AF-4D12-91F5-36B6254570E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'11'!$B$38:$B$43</c:f>
              <c:strCache>
                <c:ptCount val="6"/>
                <c:pt idx="0">
                  <c:v>Tax</c:v>
                </c:pt>
                <c:pt idx="1">
                  <c:v>Savings</c:v>
                </c:pt>
                <c:pt idx="2">
                  <c:v>Self investment</c:v>
                </c:pt>
                <c:pt idx="3">
                  <c:v>Fixed expenses</c:v>
                </c:pt>
                <c:pt idx="4">
                  <c:v>Special expenses</c:v>
                </c:pt>
                <c:pt idx="5">
                  <c:v>Variable expenses</c:v>
                </c:pt>
              </c:strCache>
            </c:strRef>
          </c:cat>
          <c:val>
            <c:numRef>
              <c:f>'11'!$C$38:$C$43</c:f>
              <c:numCache>
                <c:formatCode>\$#,##0.00_);[Red]\(\$#,##0.00\)</c:formatCode>
                <c:ptCount val="6"/>
                <c:pt idx="0">
                  <c:v>0</c:v>
                </c:pt>
                <c:pt idx="1">
                  <c:v>0</c:v>
                </c:pt>
                <c:pt idx="2">
                  <c:v>0</c:v>
                </c:pt>
                <c:pt idx="3">
                  <c:v>0</c:v>
                </c:pt>
                <c:pt idx="4">
                  <c:v>0</c:v>
                </c:pt>
                <c:pt idx="5">
                  <c:v>0</c:v>
                </c:pt>
              </c:numCache>
            </c:numRef>
          </c:val>
          <c:extLst xmlns:c15="http://schemas.microsoft.com/office/drawing/2012/chart">
            <c:ext xmlns:c16="http://schemas.microsoft.com/office/drawing/2014/chart" uri="{C3380CC4-5D6E-409C-BE32-E72D297353CC}">
              <c16:uniqueId val="{0000000C-C2AF-4D12-91F5-36B6254570ED}"/>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52993284928965"/>
          <c:y val="5.9659817528835431E-2"/>
          <c:w val="0.9587813829462678"/>
          <c:h val="0.61409673460639802"/>
        </c:manualLayout>
      </c:layout>
      <c:doughnutChart>
        <c:varyColors val="1"/>
        <c:ser>
          <c:idx val="21"/>
          <c:order val="0"/>
          <c:dPt>
            <c:idx val="0"/>
            <c:bubble3D val="0"/>
            <c:spPr>
              <a:solidFill>
                <a:schemeClr val="bg2">
                  <a:lumMod val="90000"/>
                </a:schemeClr>
              </a:solidFill>
              <a:ln w="19050">
                <a:solidFill>
                  <a:schemeClr val="lt1"/>
                </a:solidFill>
              </a:ln>
              <a:effectLst/>
            </c:spPr>
            <c:extLst xmlns:c15="http://schemas.microsoft.com/office/drawing/2012/chart">
              <c:ext xmlns:c16="http://schemas.microsoft.com/office/drawing/2014/chart" uri="{C3380CC4-5D6E-409C-BE32-E72D297353CC}">
                <c16:uniqueId val="{00000001-2CA3-4E90-BB5C-4A5250044000}"/>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03-2CA3-4E90-BB5C-4A5250044000}"/>
              </c:ext>
            </c:extLst>
          </c:dPt>
          <c:dPt>
            <c:idx val="2"/>
            <c:bubble3D val="0"/>
            <c:explosion val="7"/>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05-2CA3-4E90-BB5C-4A5250044000}"/>
              </c:ext>
            </c:extLst>
          </c:dPt>
          <c:dPt>
            <c:idx val="3"/>
            <c:bubble3D val="0"/>
            <c:spPr>
              <a:solidFill>
                <a:schemeClr val="accent5">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7-2CA3-4E90-BB5C-4A5250044000}"/>
              </c:ext>
            </c:extLst>
          </c:dPt>
          <c:dPt>
            <c:idx val="4"/>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09-2CA3-4E90-BB5C-4A5250044000}"/>
              </c:ext>
            </c:extLst>
          </c:dPt>
          <c:dPt>
            <c:idx val="5"/>
            <c:bubble3D val="0"/>
            <c:spPr>
              <a:solidFill>
                <a:srgbClr val="D6E0FE"/>
              </a:solidFill>
              <a:ln w="19050">
                <a:solidFill>
                  <a:schemeClr val="lt1"/>
                </a:solidFill>
              </a:ln>
              <a:effectLst/>
            </c:spPr>
            <c:extLst xmlns:c15="http://schemas.microsoft.com/office/drawing/2012/chart">
              <c:ext xmlns:c16="http://schemas.microsoft.com/office/drawing/2014/chart" uri="{C3380CC4-5D6E-409C-BE32-E72D297353CC}">
                <c16:uniqueId val="{0000000B-2CA3-4E90-BB5C-4A5250044000}"/>
              </c:ext>
            </c:extLst>
          </c:dPt>
          <c:dLbls>
            <c:dLbl>
              <c:idx val="2"/>
              <c:layout>
                <c:manualLayout>
                  <c:x val="4.1218617053732198E-2"/>
                  <c:y val="8.9444493353288024E-2"/>
                </c:manualLayout>
              </c:layout>
              <c:showLegendKey val="0"/>
              <c:showVal val="0"/>
              <c:showCatName val="0"/>
              <c:showSerName val="0"/>
              <c:showPercent val="1"/>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2CA3-4E90-BB5C-4A5250044000}"/>
                </c:ext>
              </c:extLst>
            </c:dLbl>
            <c:dLbl>
              <c:idx val="3"/>
              <c:spPr>
                <a:noFill/>
                <a:ln>
                  <a:noFill/>
                </a:ln>
                <a:effectLst/>
              </c:spPr>
              <c:txPr>
                <a:bodyPr rot="0" spcFirstLastPara="1" vertOverflow="ellipsis" vert="horz" wrap="square" lIns="38100" tIns="19050" rIns="38100" bIns="19050" anchor="ctr" anchorCtr="1">
                  <a:no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extLst xmlns:c15="http://schemas.microsoft.com/office/drawing/2012/chart">
                <c:ext xmlns:c15="http://schemas.microsoft.com/office/drawing/2012/chart" uri="{CE6537A1-D6FC-4f65-9D91-7224C49458BB}">
                  <c15:layout>
                    <c:manualLayout>
                      <c:w val="0.28028659596537897"/>
                      <c:h val="0.25264900079232328"/>
                    </c:manualLayout>
                  </c15:layout>
                </c:ext>
                <c:ext xmlns:c16="http://schemas.microsoft.com/office/drawing/2014/chart" uri="{C3380CC4-5D6E-409C-BE32-E72D297353CC}">
                  <c16:uniqueId val="{00000007-2CA3-4E90-BB5C-4A5250044000}"/>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'12'!$B$38:$B$44</c15:sqref>
                  </c15:fullRef>
                </c:ext>
              </c:extLst>
              <c:f>'12'!$B$38:$B$43</c:f>
              <c:strCache>
                <c:ptCount val="6"/>
                <c:pt idx="0">
                  <c:v>Tax</c:v>
                </c:pt>
                <c:pt idx="1">
                  <c:v>Savings</c:v>
                </c:pt>
                <c:pt idx="2">
                  <c:v>Self investment</c:v>
                </c:pt>
                <c:pt idx="3">
                  <c:v>Fixed expenses</c:v>
                </c:pt>
                <c:pt idx="4">
                  <c:v>Special expenses</c:v>
                </c:pt>
                <c:pt idx="5">
                  <c:v>Variable expenses</c:v>
                </c:pt>
              </c:strCache>
            </c:strRef>
          </c:cat>
          <c:val>
            <c:numRef>
              <c:extLst>
                <c:ext xmlns:c15="http://schemas.microsoft.com/office/drawing/2012/chart" uri="{02D57815-91ED-43cb-92C2-25804820EDAC}">
                  <c15:fullRef>
                    <c15:sqref>'12'!$C$38:$C$44</c15:sqref>
                  </c15:fullRef>
                </c:ext>
              </c:extLst>
              <c:f>'12'!$C$38:$C$43</c:f>
              <c:numCache>
                <c:formatCode>\$#,##0.00_);[Red]\(\$#,##0.00\)</c:formatCode>
                <c:ptCount val="6"/>
                <c:pt idx="0">
                  <c:v>0</c:v>
                </c:pt>
                <c:pt idx="1">
                  <c:v>0</c:v>
                </c:pt>
                <c:pt idx="2">
                  <c:v>0</c:v>
                </c:pt>
                <c:pt idx="3">
                  <c:v>0</c:v>
                </c:pt>
                <c:pt idx="4">
                  <c:v>0</c:v>
                </c:pt>
                <c:pt idx="5">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0C-2CA3-4E90-BB5C-4A5250044000}"/>
            </c:ext>
          </c:extLst>
        </c:ser>
        <c:dLbls>
          <c:showLegendKey val="0"/>
          <c:showVal val="0"/>
          <c:showCatName val="0"/>
          <c:showSerName val="0"/>
          <c:showPercent val="0"/>
          <c:showBubbleSize val="0"/>
          <c:showLeaderLines val="1"/>
        </c:dLbls>
        <c:firstSliceAng val="0"/>
        <c:holeSize val="75"/>
        <c:extLst/>
      </c:doughnutChart>
      <c:spPr>
        <a:noFill/>
        <a:ln>
          <a:noFill/>
        </a:ln>
        <a:effectLst/>
      </c:spPr>
    </c:plotArea>
    <c:legend>
      <c:legendPos val="b"/>
      <c:layout>
        <c:manualLayout>
          <c:xMode val="edge"/>
          <c:yMode val="edge"/>
          <c:x val="3.1093114841174985E-2"/>
          <c:y val="0.71914639776752698"/>
          <c:w val="0.96890688515882506"/>
          <c:h val="0.2808536022324730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0"/>
          <c:order val="11"/>
          <c:tx>
            <c:strRef>
              <c:f>Annual!$O$3</c:f>
              <c:strCache>
                <c:ptCount val="1"/>
                <c:pt idx="0">
                  <c:v>December</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E8-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9B43-40EA-83D6-54DB3003E6D1}"/>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9B43-40EA-83D6-54DB3003E6D1}"/>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2-9B43-40EA-83D6-54DB3003E6D1}"/>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F4-9B43-40EA-83D6-54DB3003E6D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773-4D88-A430-CAC7DC6E3A3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773-4D88-A430-CAC7DC6E3A3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773-4D88-A430-CAC7DC6E3A3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Annual!$O$38:$O$48</c15:sqref>
                  </c15:fullRef>
                </c:ext>
              </c:extLst>
              <c:f>Annual!$O$38:$O$47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9B43-40EA-83D6-54DB3003E6D1}"/>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4"/>
                <c:order val="0"/>
                <c:tx>
                  <c:strRef>
                    <c:extLst>
                      <c:ext uri="{02D57815-91ED-43cb-92C2-25804820EDAC}">
                        <c15:formulaRef>
                          <c15:sqref>Annual!$D$3</c15:sqref>
                        </c15:formulaRef>
                      </c:ext>
                    </c:extLst>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9B43-40EA-83D6-54DB3003E6D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B43-40EA-83D6-54DB3003E6D1}"/>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9B43-40EA-83D6-54DB3003E6D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B43-40EA-83D6-54DB3003E6D1}"/>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9B43-40EA-83D6-54DB3003E6D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B43-40EA-83D6-54DB3003E6D1}"/>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9B43-40EA-83D6-54DB3003E6D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A773-4D88-A430-CAC7DC6E3A3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A773-4D88-A430-CAC7DC6E3A3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A773-4D88-A430-CAC7DC6E3A3B}"/>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Annual!$D$38:$D$48</c15:sqref>
                        </c15:fullRef>
                        <c15:formulaRef>
                          <c15:sqref>Annual!$D$38:$D$47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9B43-40EA-83D6-54DB3003E6D1}"/>
                  </c:ext>
                </c:extLst>
              </c15:ser>
            </c15:filteredPieSeries>
            <c15:filteredPieSeries>
              <c15:ser>
                <c:idx val="35"/>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9B43-40EA-83D6-54DB3003E6D1}"/>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9B43-40EA-83D6-54DB3003E6D1}"/>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9B43-40EA-83D6-54DB3003E6D1}"/>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9B43-40EA-83D6-54DB3003E6D1}"/>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9B43-40EA-83D6-54DB3003E6D1}"/>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9B43-40EA-83D6-54DB3003E6D1}"/>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9B43-40EA-83D6-54DB3003E6D1}"/>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9B43-40EA-83D6-54DB3003E6D1}"/>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9B43-40EA-83D6-54DB3003E6D1}"/>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9B43-40EA-83D6-54DB3003E6D1}"/>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9B43-40EA-83D6-54DB3003E6D1}"/>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9B43-40EA-83D6-54DB3003E6D1}"/>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9B43-40EA-83D6-54DB3003E6D1}"/>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9B43-40EA-83D6-54DB3003E6D1}"/>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9B43-40EA-83D6-54DB3003E6D1}"/>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9B43-40EA-83D6-54DB3003E6D1}"/>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A773-4D88-A430-CAC7DC6E3A3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A773-4D88-A430-CAC7DC6E3A3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A773-4D88-A430-CAC7DC6E3A3B}"/>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9B43-40EA-83D6-54DB3003E6D1}"/>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b="0" i="0" u="none" strike="noStrike" kern="1200" spc="0" baseline="0">
                <a:solidFill>
                  <a:sysClr val="windowText" lastClr="000000">
                    <a:lumMod val="65000"/>
                    <a:lumOff val="35000"/>
                  </a:sysClr>
                </a:solidFill>
              </a:rPr>
              <a:t>Variable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0"/>
          <c:order val="11"/>
          <c:tx>
            <c:strRef>
              <c:f>Annual!$O$3</c:f>
              <c:strCache>
                <c:ptCount val="1"/>
                <c:pt idx="0">
                  <c:v>December</c:v>
                </c:pt>
              </c:strCache>
              <c:extLst xmlns:c15="http://schemas.microsoft.com/office/drawing/2012/chart"/>
            </c:strRef>
          </c:tx>
          <c:dPt>
            <c:idx val="0"/>
            <c:bubble3D val="0"/>
            <c:spPr>
              <a:solidFill>
                <a:srgbClr val="FEDECA"/>
              </a:solidFill>
              <a:ln w="19050">
                <a:solidFill>
                  <a:schemeClr val="lt1"/>
                </a:solidFill>
              </a:ln>
              <a:effectLst/>
            </c:spPr>
            <c:extLst xmlns:c15="http://schemas.microsoft.com/office/drawing/2012/chart">
              <c:ext xmlns:c16="http://schemas.microsoft.com/office/drawing/2014/chart" uri="{C3380CC4-5D6E-409C-BE32-E72D297353CC}">
                <c16:uniqueId val="{000000E8-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901B-4D19-A772-60EC7039CCF3}"/>
              </c:ext>
            </c:extLst>
          </c:dPt>
          <c:dPt>
            <c:idx val="2"/>
            <c:bubble3D val="0"/>
            <c:spPr>
              <a:solidFill>
                <a:schemeClr val="accent4">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C-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901B-4D19-A772-60EC7039CCF3}"/>
              </c:ext>
            </c:extLst>
          </c:dPt>
          <c:dPt>
            <c:idx val="5"/>
            <c:bubble3D val="0"/>
            <c:spPr>
              <a:solidFill>
                <a:schemeClr val="accent5">
                  <a:lumMod val="40000"/>
                  <a:lumOff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2-901B-4D19-A772-60EC7039CCF3}"/>
              </c:ext>
            </c:extLst>
          </c:dPt>
          <c:dPt>
            <c:idx val="6"/>
            <c:bubble3D val="0"/>
            <c:spPr>
              <a:solidFill>
                <a:schemeClr val="accent6">
                  <a:lumMod val="60000"/>
                  <a:lumOff val="40000"/>
                </a:schemeClr>
              </a:solidFill>
              <a:ln w="19050">
                <a:solidFill>
                  <a:schemeClr val="lt1"/>
                </a:solidFill>
              </a:ln>
              <a:effectLst/>
            </c:spPr>
            <c:extLst xmlns:c15="http://schemas.microsoft.com/office/drawing/2012/chart">
              <c:ext xmlns:c16="http://schemas.microsoft.com/office/drawing/2014/chart" uri="{C3380CC4-5D6E-409C-BE32-E72D297353CC}">
                <c16:uniqueId val="{000000F4-901B-4D19-A772-60EC7039CCF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81C1-4660-9940-DA4DEA07212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1C1-4660-9940-DA4DEA07212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81C1-4660-9940-DA4DEA07212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Annual!$O$51:$O$61</c15:sqref>
                  </c15:fullRef>
                </c:ext>
              </c:extLst>
              <c:f>Annual!$O$51:$O$60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901B-4D19-A772-60EC7039CCF3}"/>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7"/>
                <c:order val="0"/>
                <c:tx>
                  <c:strRef>
                    <c:extLst>
                      <c:ext uri="{02D57815-91ED-43cb-92C2-25804820EDAC}">
                        <c15:formulaRef>
                          <c15:sqref>Annual!$D$3</c15:sqref>
                        </c15:formulaRef>
                      </c:ext>
                    </c:extLst>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901B-4D19-A772-60EC7039CCF3}"/>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901B-4D19-A772-60EC7039CCF3}"/>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901B-4D19-A772-60EC7039CCF3}"/>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901B-4D19-A772-60EC7039CCF3}"/>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901B-4D19-A772-60EC7039CCF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01B-4D19-A772-60EC7039CCF3}"/>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901B-4D19-A772-60EC7039CCF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81C1-4660-9940-DA4DEA07212B}"/>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81C1-4660-9940-DA4DEA07212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81C1-4660-9940-DA4DEA07212B}"/>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Annual!$D$51:$D$61</c15:sqref>
                        </c15:fullRef>
                        <c15:formulaRef>
                          <c15:sqref>Annual!$D$51:$D$60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14-901B-4D19-A772-60EC7039CCF3}"/>
                  </c:ext>
                </c:extLst>
              </c15:ser>
            </c15:filteredPieSeries>
            <c15:filteredPieSeries>
              <c15:ser>
                <c:idx val="48"/>
                <c:order val="1"/>
                <c:tx>
                  <c:strRef>
                    <c:extLst xmlns:c15="http://schemas.microsoft.com/office/drawing/2012/chart">
                      <c:ext xmlns:c15="http://schemas.microsoft.com/office/drawing/2012/char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16-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18-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1A-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1C-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1E-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20-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22-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9-901B-4D19-A772-60EC7039CCF3}"/>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901B-4D19-A772-60EC7039CCF3}"/>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901B-4D19-A772-60EC7039CCF3}"/>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901B-4D19-A772-60EC7039CCF3}"/>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901B-4D19-A772-60EC7039CCF3}"/>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901B-4D19-A772-60EC7039CCF3}"/>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901B-4D19-A772-60EC7039CCF3}"/>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901B-4D19-A772-60EC7039CCF3}"/>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901B-4D19-A772-60EC7039CCF3}"/>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901B-4D19-A772-60EC7039CCF3}"/>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901B-4D19-A772-60EC7039CCF3}"/>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901B-4D19-A772-60EC7039CCF3}"/>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901B-4D19-A772-60EC7039CCF3}"/>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901B-4D19-A772-60EC7039CCF3}"/>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901B-4D19-A772-60EC7039CCF3}"/>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901B-4D19-A772-60EC7039CCF3}"/>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81C1-4660-9940-DA4DEA07212B}"/>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81C1-4660-9940-DA4DEA07212B}"/>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81C1-4660-9940-DA4DEA07212B}"/>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901B-4D19-A772-60EC7039CCF3}"/>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553977407901387"/>
          <c:y val="2.1670769205343918E-2"/>
          <c:w val="0.80387193420088621"/>
          <c:h val="0.43126945424658414"/>
        </c:manualLayout>
      </c:layout>
      <c:barChart>
        <c:barDir val="col"/>
        <c:grouping val="stacked"/>
        <c:varyColors val="0"/>
        <c:ser>
          <c:idx val="9"/>
          <c:order val="0"/>
          <c:tx>
            <c:strRef>
              <c:f>'12'!$F$24</c:f>
              <c:strCache>
                <c:ptCount val="1"/>
              </c:strCache>
            </c:strRef>
          </c:tx>
          <c:spPr>
            <a:solidFill>
              <a:schemeClr val="accent6">
                <a:lumMod val="40000"/>
                <a:lumOff val="60000"/>
              </a:schemeClr>
            </a:solidFill>
            <a:ln>
              <a:noFill/>
            </a:ln>
            <a:effectLst/>
          </c:spPr>
          <c:invertIfNegative val="0"/>
          <c:cat>
            <c:strRef>
              <c:f>'12'!$G$23:$L$23</c:f>
              <c:strCache>
                <c:ptCount val="5"/>
                <c:pt idx="0">
                  <c:v>1-5th</c:v>
                </c:pt>
                <c:pt idx="1">
                  <c:v>6-12th</c:v>
                </c:pt>
                <c:pt idx="2">
                  <c:v>13-19th</c:v>
                </c:pt>
                <c:pt idx="3">
                  <c:v>20-26th</c:v>
                </c:pt>
                <c:pt idx="4">
                  <c:v>27-31th</c:v>
                </c:pt>
              </c:strCache>
            </c:strRef>
          </c:cat>
          <c:val>
            <c:numRef>
              <c:f>'12'!$G$24:$L$24</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804-422B-A449-27A1ED3AA42A}"/>
            </c:ext>
          </c:extLst>
        </c:ser>
        <c:ser>
          <c:idx val="8"/>
          <c:order val="1"/>
          <c:tx>
            <c:strRef>
              <c:f>'12'!$F$25</c:f>
              <c:strCache>
                <c:ptCount val="1"/>
              </c:strCache>
            </c:strRef>
          </c:tx>
          <c:spPr>
            <a:solidFill>
              <a:schemeClr val="bg2">
                <a:lumMod val="90000"/>
              </a:schemeClr>
            </a:solidFill>
            <a:ln>
              <a:noFill/>
            </a:ln>
            <a:effectLst/>
          </c:spPr>
          <c:invertIfNegative val="0"/>
          <c:cat>
            <c:strRef>
              <c:f>'12'!$G$23:$L$23</c:f>
              <c:strCache>
                <c:ptCount val="5"/>
                <c:pt idx="0">
                  <c:v>1-5th</c:v>
                </c:pt>
                <c:pt idx="1">
                  <c:v>6-12th</c:v>
                </c:pt>
                <c:pt idx="2">
                  <c:v>13-19th</c:v>
                </c:pt>
                <c:pt idx="3">
                  <c:v>20-26th</c:v>
                </c:pt>
                <c:pt idx="4">
                  <c:v>27-31th</c:v>
                </c:pt>
              </c:strCache>
            </c:strRef>
          </c:cat>
          <c:val>
            <c:numRef>
              <c:f>'12'!$G$25:$L$25</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804-422B-A449-27A1ED3AA42A}"/>
            </c:ext>
          </c:extLst>
        </c:ser>
        <c:ser>
          <c:idx val="7"/>
          <c:order val="2"/>
          <c:tx>
            <c:strRef>
              <c:f>'12'!$F$26</c:f>
              <c:strCache>
                <c:ptCount val="1"/>
              </c:strCache>
            </c:strRef>
          </c:tx>
          <c:spPr>
            <a:solidFill>
              <a:srgbClr val="FEE39A"/>
            </a:solidFill>
            <a:ln>
              <a:noFill/>
            </a:ln>
            <a:effectLst/>
          </c:spPr>
          <c:invertIfNegative val="0"/>
          <c:cat>
            <c:strRef>
              <c:f>'12'!$G$23:$L$23</c:f>
              <c:strCache>
                <c:ptCount val="5"/>
                <c:pt idx="0">
                  <c:v>1-5th</c:v>
                </c:pt>
                <c:pt idx="1">
                  <c:v>6-12th</c:v>
                </c:pt>
                <c:pt idx="2">
                  <c:v>13-19th</c:v>
                </c:pt>
                <c:pt idx="3">
                  <c:v>20-26th</c:v>
                </c:pt>
                <c:pt idx="4">
                  <c:v>27-31th</c:v>
                </c:pt>
              </c:strCache>
            </c:strRef>
          </c:cat>
          <c:val>
            <c:numRef>
              <c:f>'12'!$G$26:$L$26</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8804-422B-A449-27A1ED3AA42A}"/>
            </c:ext>
          </c:extLst>
        </c:ser>
        <c:ser>
          <c:idx val="6"/>
          <c:order val="3"/>
          <c:tx>
            <c:strRef>
              <c:f>'12'!$F$27</c:f>
              <c:strCache>
                <c:ptCount val="1"/>
              </c:strCache>
            </c:strRef>
          </c:tx>
          <c:spPr>
            <a:solidFill>
              <a:schemeClr val="accent2">
                <a:lumMod val="60000"/>
                <a:lumOff val="40000"/>
              </a:schemeClr>
            </a:solidFill>
            <a:ln>
              <a:noFill/>
            </a:ln>
            <a:effectLst/>
          </c:spPr>
          <c:invertIfNegative val="0"/>
          <c:cat>
            <c:strRef>
              <c:f>'12'!$G$23:$L$23</c:f>
              <c:strCache>
                <c:ptCount val="5"/>
                <c:pt idx="0">
                  <c:v>1-5th</c:v>
                </c:pt>
                <c:pt idx="1">
                  <c:v>6-12th</c:v>
                </c:pt>
                <c:pt idx="2">
                  <c:v>13-19th</c:v>
                </c:pt>
                <c:pt idx="3">
                  <c:v>20-26th</c:v>
                </c:pt>
                <c:pt idx="4">
                  <c:v>27-31th</c:v>
                </c:pt>
              </c:strCache>
            </c:strRef>
          </c:cat>
          <c:val>
            <c:numRef>
              <c:f>'12'!$G$27:$L$27</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804-422B-A449-27A1ED3AA42A}"/>
            </c:ext>
          </c:extLst>
        </c:ser>
        <c:ser>
          <c:idx val="4"/>
          <c:order val="4"/>
          <c:tx>
            <c:strRef>
              <c:f>'12'!$F$28</c:f>
              <c:strCache>
                <c:ptCount val="1"/>
              </c:strCache>
            </c:strRef>
          </c:tx>
          <c:spPr>
            <a:solidFill>
              <a:schemeClr val="accent5"/>
            </a:solidFill>
            <a:ln>
              <a:noFill/>
            </a:ln>
            <a:effectLst/>
          </c:spPr>
          <c:invertIfNegative val="0"/>
          <c:cat>
            <c:strRef>
              <c:f>'12'!$G$23:$L$23</c:f>
              <c:strCache>
                <c:ptCount val="5"/>
                <c:pt idx="0">
                  <c:v>1-5th</c:v>
                </c:pt>
                <c:pt idx="1">
                  <c:v>6-12th</c:v>
                </c:pt>
                <c:pt idx="2">
                  <c:v>13-19th</c:v>
                </c:pt>
                <c:pt idx="3">
                  <c:v>20-26th</c:v>
                </c:pt>
                <c:pt idx="4">
                  <c:v>27-31th</c:v>
                </c:pt>
              </c:strCache>
            </c:strRef>
          </c:cat>
          <c:val>
            <c:numRef>
              <c:f>'12'!$G$28:$L$28</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8804-422B-A449-27A1ED3AA42A}"/>
            </c:ext>
          </c:extLst>
        </c:ser>
        <c:ser>
          <c:idx val="5"/>
          <c:order val="5"/>
          <c:tx>
            <c:strRef>
              <c:f>'12'!$F$29</c:f>
              <c:strCache>
                <c:ptCount val="1"/>
              </c:strCache>
            </c:strRef>
          </c:tx>
          <c:spPr>
            <a:solidFill>
              <a:schemeClr val="accent6"/>
            </a:solidFill>
            <a:ln>
              <a:noFill/>
            </a:ln>
            <a:effectLst/>
          </c:spPr>
          <c:invertIfNegative val="0"/>
          <c:cat>
            <c:strRef>
              <c:f>'12'!$G$23:$L$23</c:f>
              <c:strCache>
                <c:ptCount val="5"/>
                <c:pt idx="0">
                  <c:v>1-5th</c:v>
                </c:pt>
                <c:pt idx="1">
                  <c:v>6-12th</c:v>
                </c:pt>
                <c:pt idx="2">
                  <c:v>13-19th</c:v>
                </c:pt>
                <c:pt idx="3">
                  <c:v>20-26th</c:v>
                </c:pt>
                <c:pt idx="4">
                  <c:v>27-31th</c:v>
                </c:pt>
              </c:strCache>
            </c:strRef>
          </c:cat>
          <c:val>
            <c:numRef>
              <c:f>'12'!$G$29:$L$29</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8804-422B-A449-27A1ED3AA42A}"/>
            </c:ext>
          </c:extLst>
        </c:ser>
        <c:ser>
          <c:idx val="0"/>
          <c:order val="6"/>
          <c:tx>
            <c:strRef>
              <c:f>'12'!$F$30</c:f>
              <c:strCache>
                <c:ptCount val="1"/>
              </c:strCache>
            </c:strRef>
          </c:tx>
          <c:spPr>
            <a:solidFill>
              <a:schemeClr val="accent1"/>
            </a:solidFill>
            <a:ln>
              <a:noFill/>
            </a:ln>
            <a:effectLst/>
          </c:spPr>
          <c:invertIfNegative val="0"/>
          <c:cat>
            <c:strRef>
              <c:f>'12'!$G$23:$L$23</c:f>
              <c:strCache>
                <c:ptCount val="5"/>
                <c:pt idx="0">
                  <c:v>1-5th</c:v>
                </c:pt>
                <c:pt idx="1">
                  <c:v>6-12th</c:v>
                </c:pt>
                <c:pt idx="2">
                  <c:v>13-19th</c:v>
                </c:pt>
                <c:pt idx="3">
                  <c:v>20-26th</c:v>
                </c:pt>
                <c:pt idx="4">
                  <c:v>27-31th</c:v>
                </c:pt>
              </c:strCache>
            </c:strRef>
          </c:cat>
          <c:val>
            <c:numRef>
              <c:f>'12'!$G$30:$L$30</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8804-422B-A449-27A1ED3AA42A}"/>
            </c:ext>
          </c:extLst>
        </c:ser>
        <c:ser>
          <c:idx val="1"/>
          <c:order val="7"/>
          <c:tx>
            <c:strRef>
              <c:f>'12'!$F$31</c:f>
              <c:strCache>
                <c:ptCount val="1"/>
              </c:strCache>
            </c:strRef>
          </c:tx>
          <c:spPr>
            <a:solidFill>
              <a:schemeClr val="accent2"/>
            </a:solidFill>
            <a:ln>
              <a:noFill/>
            </a:ln>
            <a:effectLst/>
          </c:spPr>
          <c:invertIfNegative val="0"/>
          <c:cat>
            <c:strRef>
              <c:f>'12'!$G$23:$L$23</c:f>
              <c:strCache>
                <c:ptCount val="5"/>
                <c:pt idx="0">
                  <c:v>1-5th</c:v>
                </c:pt>
                <c:pt idx="1">
                  <c:v>6-12th</c:v>
                </c:pt>
                <c:pt idx="2">
                  <c:v>13-19th</c:v>
                </c:pt>
                <c:pt idx="3">
                  <c:v>20-26th</c:v>
                </c:pt>
                <c:pt idx="4">
                  <c:v>27-31th</c:v>
                </c:pt>
              </c:strCache>
            </c:strRef>
          </c:cat>
          <c:val>
            <c:numRef>
              <c:f>'12'!$G$31:$L$31</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7-8804-422B-A449-27A1ED3AA42A}"/>
            </c:ext>
          </c:extLst>
        </c:ser>
        <c:ser>
          <c:idx val="2"/>
          <c:order val="8"/>
          <c:tx>
            <c:strRef>
              <c:f>'12'!$F$32</c:f>
              <c:strCache>
                <c:ptCount val="1"/>
              </c:strCache>
            </c:strRef>
          </c:tx>
          <c:spPr>
            <a:solidFill>
              <a:schemeClr val="accent3"/>
            </a:solidFill>
            <a:ln>
              <a:noFill/>
            </a:ln>
            <a:effectLst/>
          </c:spPr>
          <c:invertIfNegative val="0"/>
          <c:cat>
            <c:strRef>
              <c:f>'12'!$G$23:$L$23</c:f>
              <c:strCache>
                <c:ptCount val="5"/>
                <c:pt idx="0">
                  <c:v>1-5th</c:v>
                </c:pt>
                <c:pt idx="1">
                  <c:v>6-12th</c:v>
                </c:pt>
                <c:pt idx="2">
                  <c:v>13-19th</c:v>
                </c:pt>
                <c:pt idx="3">
                  <c:v>20-26th</c:v>
                </c:pt>
                <c:pt idx="4">
                  <c:v>27-31th</c:v>
                </c:pt>
              </c:strCache>
            </c:strRef>
          </c:cat>
          <c:val>
            <c:numRef>
              <c:f>'12'!$G$32:$L$32</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8-8804-422B-A449-27A1ED3AA42A}"/>
            </c:ext>
          </c:extLst>
        </c:ser>
        <c:ser>
          <c:idx val="3"/>
          <c:order val="9"/>
          <c:tx>
            <c:strRef>
              <c:f>'12'!$F$33</c:f>
              <c:strCache>
                <c:ptCount val="1"/>
              </c:strCache>
            </c:strRef>
          </c:tx>
          <c:spPr>
            <a:solidFill>
              <a:schemeClr val="accent4"/>
            </a:solidFill>
            <a:ln>
              <a:noFill/>
            </a:ln>
            <a:effectLst/>
          </c:spPr>
          <c:invertIfNegative val="0"/>
          <c:cat>
            <c:strRef>
              <c:f>'12'!$G$23:$L$23</c:f>
              <c:strCache>
                <c:ptCount val="5"/>
                <c:pt idx="0">
                  <c:v>1-5th</c:v>
                </c:pt>
                <c:pt idx="1">
                  <c:v>6-12th</c:v>
                </c:pt>
                <c:pt idx="2">
                  <c:v>13-19th</c:v>
                </c:pt>
                <c:pt idx="3">
                  <c:v>20-26th</c:v>
                </c:pt>
                <c:pt idx="4">
                  <c:v>27-31th</c:v>
                </c:pt>
              </c:strCache>
            </c:strRef>
          </c:cat>
          <c:val>
            <c:numRef>
              <c:f>'12'!$G$33:$L$33</c:f>
              <c:numCache>
                <c:formatCode>\$#,##0.00_);[Red]\(\$#,##0.00\)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9-8804-422B-A449-27A1ED3AA42A}"/>
            </c:ext>
          </c:extLst>
        </c:ser>
        <c:dLbls>
          <c:showLegendKey val="0"/>
          <c:showVal val="0"/>
          <c:showCatName val="0"/>
          <c:showSerName val="0"/>
          <c:showPercent val="0"/>
          <c:showBubbleSize val="0"/>
        </c:dLbls>
        <c:gapWidth val="150"/>
        <c:overlap val="100"/>
        <c:axId val="897953872"/>
        <c:axId val="897963056"/>
      </c:barChart>
      <c:lineChart>
        <c:grouping val="stacked"/>
        <c:varyColors val="0"/>
        <c:ser>
          <c:idx val="10"/>
          <c:order val="10"/>
          <c:tx>
            <c:strRef>
              <c:f>'12'!$F$34</c:f>
              <c:strCache>
                <c:ptCount val="1"/>
                <c:pt idx="0">
                  <c:v>Total</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'12'!$G$23:$L$23</c:f>
              <c:strCache>
                <c:ptCount val="5"/>
                <c:pt idx="0">
                  <c:v>1-5th</c:v>
                </c:pt>
                <c:pt idx="1">
                  <c:v>6-12th</c:v>
                </c:pt>
                <c:pt idx="2">
                  <c:v>13-19th</c:v>
                </c:pt>
                <c:pt idx="3">
                  <c:v>20-26th</c:v>
                </c:pt>
                <c:pt idx="4">
                  <c:v>27-31th</c:v>
                </c:pt>
              </c:strCache>
            </c:strRef>
          </c:cat>
          <c:val>
            <c:numRef>
              <c:f>'12'!$G$34:$L$34</c:f>
              <c:numCache>
                <c:formatCode>\$#,##0.00_);[Red]\(\$#,##0.00\)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A-8804-422B-A449-27A1ED3AA42A}"/>
            </c:ext>
          </c:extLst>
        </c:ser>
        <c:dLbls>
          <c:showLegendKey val="0"/>
          <c:showVal val="0"/>
          <c:showCatName val="0"/>
          <c:showSerName val="0"/>
          <c:showPercent val="0"/>
          <c:showBubbleSize val="0"/>
        </c:dLbls>
        <c:marker val="1"/>
        <c:smooth val="0"/>
        <c:axId val="897953872"/>
        <c:axId val="897963056"/>
      </c:lineChart>
      <c:catAx>
        <c:axId val="897953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63056"/>
        <c:crosses val="autoZero"/>
        <c:auto val="1"/>
        <c:lblAlgn val="ctr"/>
        <c:lblOffset val="100"/>
        <c:noMultiLvlLbl val="0"/>
      </c:catAx>
      <c:valAx>
        <c:axId val="897963056"/>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979538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157168975923515E-3"/>
          <c:y val="9.5078562334179773E-2"/>
          <c:w val="0.96596383020904442"/>
          <c:h val="0.49533860958688186"/>
        </c:manualLayout>
      </c:layout>
      <c:barChart>
        <c:barDir val="bar"/>
        <c:grouping val="stacked"/>
        <c:varyColors val="0"/>
        <c:ser>
          <c:idx val="0"/>
          <c:order val="0"/>
          <c:tx>
            <c:strRef>
              <c:f>'12'!$B$37</c:f>
              <c:strCache>
                <c:ptCount val="1"/>
                <c:pt idx="0">
                  <c:v>Income</c:v>
                </c:pt>
              </c:strCache>
            </c:strRef>
          </c:tx>
          <c:spPr>
            <a:solidFill>
              <a:schemeClr val="accent5"/>
            </a:solidFill>
            <a:ln>
              <a:noFill/>
            </a:ln>
            <a:effectLst/>
          </c:spPr>
          <c:invertIfNegative val="0"/>
          <c:dLbls>
            <c:delete val="1"/>
          </c:dLbls>
          <c:val>
            <c:numRef>
              <c:f>'12'!$C$37:$D$37</c:f>
              <c:numCache>
                <c:formatCode>\$#,##0.00_);[Red]\(\$#,##0.00\)</c:formatCode>
                <c:ptCount val="2"/>
                <c:pt idx="1">
                  <c:v>0</c:v>
                </c:pt>
              </c:numCache>
            </c:numRef>
          </c:val>
          <c:extLst>
            <c:ext xmlns:c16="http://schemas.microsoft.com/office/drawing/2014/chart" uri="{C3380CC4-5D6E-409C-BE32-E72D297353CC}">
              <c16:uniqueId val="{00000000-FFC9-416D-803D-A221F803543D}"/>
            </c:ext>
          </c:extLst>
        </c:ser>
        <c:ser>
          <c:idx val="1"/>
          <c:order val="1"/>
          <c:tx>
            <c:strRef>
              <c:f>'12'!$B$38</c:f>
              <c:strCache>
                <c:ptCount val="1"/>
                <c:pt idx="0">
                  <c:v>Tax</c:v>
                </c:pt>
              </c:strCache>
            </c:strRef>
          </c:tx>
          <c:spPr>
            <a:solidFill>
              <a:schemeClr val="bg2">
                <a:lumMod val="75000"/>
              </a:schemeClr>
            </a:solidFill>
            <a:ln>
              <a:noFill/>
            </a:ln>
            <a:effectLst/>
          </c:spPr>
          <c:invertIfNegative val="0"/>
          <c:dLbls>
            <c:delete val="1"/>
          </c:dLbls>
          <c:val>
            <c:numRef>
              <c:f>'12'!$C$38:$D$38</c:f>
              <c:numCache>
                <c:formatCode>\$#,##0.00_);[Red]\(\$#,##0.00\)</c:formatCode>
                <c:ptCount val="2"/>
                <c:pt idx="0">
                  <c:v>0</c:v>
                </c:pt>
              </c:numCache>
            </c:numRef>
          </c:val>
          <c:extLst>
            <c:ext xmlns:c16="http://schemas.microsoft.com/office/drawing/2014/chart" uri="{C3380CC4-5D6E-409C-BE32-E72D297353CC}">
              <c16:uniqueId val="{00000001-FFC9-416D-803D-A221F803543D}"/>
            </c:ext>
          </c:extLst>
        </c:ser>
        <c:ser>
          <c:idx val="2"/>
          <c:order val="2"/>
          <c:tx>
            <c:strRef>
              <c:f>'12'!$B$39</c:f>
              <c:strCache>
                <c:ptCount val="1"/>
                <c:pt idx="0">
                  <c:v>Savings</c:v>
                </c:pt>
              </c:strCache>
            </c:strRef>
          </c:tx>
          <c:spPr>
            <a:solidFill>
              <a:schemeClr val="accent2"/>
            </a:solidFill>
            <a:ln>
              <a:noFill/>
            </a:ln>
            <a:effectLst/>
          </c:spPr>
          <c:invertIfNegative val="0"/>
          <c:dLbls>
            <c:delete val="1"/>
          </c:dLbls>
          <c:val>
            <c:numRef>
              <c:f>'12'!$C$39:$D$39</c:f>
              <c:numCache>
                <c:formatCode>\$#,##0.00_);[Red]\(\$#,##0.00\)</c:formatCode>
                <c:ptCount val="2"/>
                <c:pt idx="0">
                  <c:v>0</c:v>
                </c:pt>
              </c:numCache>
            </c:numRef>
          </c:val>
          <c:extLst>
            <c:ext xmlns:c16="http://schemas.microsoft.com/office/drawing/2014/chart" uri="{C3380CC4-5D6E-409C-BE32-E72D297353CC}">
              <c16:uniqueId val="{00000002-FFC9-416D-803D-A221F803543D}"/>
            </c:ext>
          </c:extLst>
        </c:ser>
        <c:ser>
          <c:idx val="3"/>
          <c:order val="3"/>
          <c:tx>
            <c:strRef>
              <c:f>'12'!$B$40</c:f>
              <c:strCache>
                <c:ptCount val="1"/>
                <c:pt idx="0">
                  <c:v>Self investment</c:v>
                </c:pt>
              </c:strCache>
            </c:strRef>
          </c:tx>
          <c:spPr>
            <a:solidFill>
              <a:schemeClr val="accent4"/>
            </a:solidFill>
            <a:ln>
              <a:noFill/>
            </a:ln>
            <a:effectLst/>
          </c:spPr>
          <c:invertIfNegative val="0"/>
          <c:dLbls>
            <c:delete val="1"/>
          </c:dLbls>
          <c:val>
            <c:numRef>
              <c:f>'12'!$C$40:$D$40</c:f>
              <c:numCache>
                <c:formatCode>\$#,##0.00_);[Red]\(\$#,##0.00\)</c:formatCode>
                <c:ptCount val="2"/>
                <c:pt idx="0">
                  <c:v>0</c:v>
                </c:pt>
              </c:numCache>
            </c:numRef>
          </c:val>
          <c:extLst>
            <c:ext xmlns:c16="http://schemas.microsoft.com/office/drawing/2014/chart" uri="{C3380CC4-5D6E-409C-BE32-E72D297353CC}">
              <c16:uniqueId val="{00000003-FFC9-416D-803D-A221F803543D}"/>
            </c:ext>
          </c:extLst>
        </c:ser>
        <c:ser>
          <c:idx val="4"/>
          <c:order val="4"/>
          <c:tx>
            <c:strRef>
              <c:f>'12'!$B$41</c:f>
              <c:strCache>
                <c:ptCount val="1"/>
                <c:pt idx="0">
                  <c:v>Fixed expenses</c:v>
                </c:pt>
              </c:strCache>
            </c:strRef>
          </c:tx>
          <c:spPr>
            <a:solidFill>
              <a:schemeClr val="accent5">
                <a:lumMod val="60000"/>
                <a:lumOff val="40000"/>
              </a:schemeClr>
            </a:solidFill>
            <a:ln>
              <a:noFill/>
            </a:ln>
            <a:effectLst/>
          </c:spPr>
          <c:invertIfNegative val="0"/>
          <c:dLbls>
            <c:delete val="1"/>
          </c:dLbls>
          <c:val>
            <c:numRef>
              <c:f>'12'!$C$41:$D$41</c:f>
              <c:numCache>
                <c:formatCode>\$#,##0.00_);[Red]\(\$#,##0.00\)</c:formatCode>
                <c:ptCount val="2"/>
                <c:pt idx="0">
                  <c:v>0</c:v>
                </c:pt>
              </c:numCache>
            </c:numRef>
          </c:val>
          <c:extLst>
            <c:ext xmlns:c16="http://schemas.microsoft.com/office/drawing/2014/chart" uri="{C3380CC4-5D6E-409C-BE32-E72D297353CC}">
              <c16:uniqueId val="{00000004-FFC9-416D-803D-A221F803543D}"/>
            </c:ext>
          </c:extLst>
        </c:ser>
        <c:ser>
          <c:idx val="5"/>
          <c:order val="5"/>
          <c:tx>
            <c:strRef>
              <c:f>'12'!$B$42</c:f>
              <c:strCache>
                <c:ptCount val="1"/>
                <c:pt idx="0">
                  <c:v>Special expenses</c:v>
                </c:pt>
              </c:strCache>
            </c:strRef>
          </c:tx>
          <c:spPr>
            <a:solidFill>
              <a:schemeClr val="accent6"/>
            </a:solidFill>
            <a:ln>
              <a:noFill/>
            </a:ln>
            <a:effectLst/>
          </c:spPr>
          <c:invertIfNegative val="0"/>
          <c:dLbls>
            <c:delete val="1"/>
          </c:dLbls>
          <c:val>
            <c:numRef>
              <c:f>'12'!$C$42:$D$42</c:f>
              <c:numCache>
                <c:formatCode>\$#,##0.00_);[Red]\(\$#,##0.00\)</c:formatCode>
                <c:ptCount val="2"/>
                <c:pt idx="0">
                  <c:v>0</c:v>
                </c:pt>
              </c:numCache>
            </c:numRef>
          </c:val>
          <c:extLst>
            <c:ext xmlns:c16="http://schemas.microsoft.com/office/drawing/2014/chart" uri="{C3380CC4-5D6E-409C-BE32-E72D297353CC}">
              <c16:uniqueId val="{00000005-FFC9-416D-803D-A221F803543D}"/>
            </c:ext>
          </c:extLst>
        </c:ser>
        <c:ser>
          <c:idx val="6"/>
          <c:order val="6"/>
          <c:tx>
            <c:strRef>
              <c:f>'12'!$B$43</c:f>
              <c:strCache>
                <c:ptCount val="1"/>
                <c:pt idx="0">
                  <c:v>Variable expenses</c:v>
                </c:pt>
              </c:strCache>
            </c:strRef>
          </c:tx>
          <c:spPr>
            <a:solidFill>
              <a:srgbClr val="D6E0FE"/>
            </a:solidFill>
            <a:ln>
              <a:noFill/>
            </a:ln>
            <a:effectLst/>
          </c:spPr>
          <c:invertIfNegative val="0"/>
          <c:dLbls>
            <c:delete val="1"/>
          </c:dLbls>
          <c:val>
            <c:numRef>
              <c:f>'12'!$C$43:$D$43</c:f>
              <c:numCache>
                <c:formatCode>\$#,##0.00_);[Red]\(\$#,##0.00\)</c:formatCode>
                <c:ptCount val="2"/>
                <c:pt idx="0">
                  <c:v>0</c:v>
                </c:pt>
              </c:numCache>
            </c:numRef>
          </c:val>
          <c:extLst>
            <c:ext xmlns:c16="http://schemas.microsoft.com/office/drawing/2014/chart" uri="{C3380CC4-5D6E-409C-BE32-E72D297353CC}">
              <c16:uniqueId val="{00000006-FFC9-416D-803D-A221F803543D}"/>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'12'!$B$44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FFC9-416D-803D-A221F803543D}"/>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FFC9-416D-803D-A221F803543D}"/>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FFC9-416D-803D-A221F803543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'12'!$C$44:$D$44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FFC9-416D-803D-A221F803543D}"/>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353712623067766E-2"/>
          <c:y val="2.1387312440006061E-2"/>
          <c:w val="0.90061678902128173"/>
          <c:h val="0.63968961605410979"/>
        </c:manualLayout>
      </c:layout>
      <c:barChart>
        <c:barDir val="col"/>
        <c:grouping val="stacked"/>
        <c:varyColors val="0"/>
        <c:ser>
          <c:idx val="21"/>
          <c:order val="1"/>
          <c:tx>
            <c:strRef>
              <c:f>Annual!$C$25</c:f>
              <c:strCache>
                <c:ptCount val="1"/>
                <c:pt idx="0">
                  <c:v>Tax</c:v>
                </c:pt>
              </c:strCache>
            </c:strRef>
          </c:tx>
          <c:spPr>
            <a:solidFill>
              <a:schemeClr val="accent3"/>
            </a:solidFill>
            <a:ln>
              <a:noFill/>
            </a:ln>
            <a:effectLst/>
          </c:spPr>
          <c:invertIfNegative val="0"/>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Annual!$D$25:$O$25</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7773-486D-93E2-0F5F53EB860B}"/>
            </c:ext>
          </c:extLst>
        </c:ser>
        <c:ser>
          <c:idx val="32"/>
          <c:order val="2"/>
          <c:tx>
            <c:strRef>
              <c:f>Annual!$C$36</c:f>
              <c:strCache>
                <c:ptCount val="1"/>
                <c:pt idx="0">
                  <c:v>Savings</c:v>
                </c:pt>
              </c:strCache>
            </c:strRef>
          </c:tx>
          <c:spPr>
            <a:solidFill>
              <a:schemeClr val="accent4"/>
            </a:solidFill>
            <a:ln>
              <a:noFill/>
            </a:ln>
            <a:effectLst/>
          </c:spPr>
          <c:invertIfNegative val="0"/>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Annual!$D$36:$O$36</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0-7773-486D-93E2-0F5F53EB860B}"/>
            </c:ext>
          </c:extLst>
        </c:ser>
        <c:ser>
          <c:idx val="33"/>
          <c:order val="3"/>
          <c:tx>
            <c:strRef>
              <c:f>Annual!$C$37</c:f>
              <c:strCache>
                <c:ptCount val="1"/>
                <c:pt idx="0">
                  <c:v>Self investment</c:v>
                </c:pt>
              </c:strCache>
            </c:strRef>
          </c:tx>
          <c:spPr>
            <a:solidFill>
              <a:schemeClr val="accent2"/>
            </a:solidFill>
            <a:ln>
              <a:noFill/>
            </a:ln>
            <a:effectLst/>
          </c:spPr>
          <c:invertIfNegative val="0"/>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Annual!$D$37:$O$37</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1-7773-486D-93E2-0F5F53EB860B}"/>
            </c:ext>
          </c:extLst>
        </c:ser>
        <c:ser>
          <c:idx val="44"/>
          <c:order val="4"/>
          <c:tx>
            <c:strRef>
              <c:f>Annual!$C$48</c:f>
              <c:strCache>
                <c:ptCount val="1"/>
                <c:pt idx="0">
                  <c:v>Fixed expenses</c:v>
                </c:pt>
              </c:strCache>
            </c:strRef>
          </c:tx>
          <c:spPr>
            <a:solidFill>
              <a:schemeClr val="accent5">
                <a:lumMod val="60000"/>
                <a:lumOff val="40000"/>
              </a:schemeClr>
            </a:solidFill>
            <a:ln>
              <a:noFill/>
            </a:ln>
            <a:effectLst/>
          </c:spPr>
          <c:invertIfNegative val="0"/>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Annual!$D$48:$O$48</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C-7773-486D-93E2-0F5F53EB860B}"/>
            </c:ext>
          </c:extLst>
        </c:ser>
        <c:ser>
          <c:idx val="45"/>
          <c:order val="5"/>
          <c:tx>
            <c:strRef>
              <c:f>Annual!$C$49</c:f>
              <c:strCache>
                <c:ptCount val="1"/>
                <c:pt idx="0">
                  <c:v>Special expenses</c:v>
                </c:pt>
              </c:strCache>
            </c:strRef>
          </c:tx>
          <c:spPr>
            <a:solidFill>
              <a:schemeClr val="accent6"/>
            </a:solidFill>
            <a:ln>
              <a:noFill/>
            </a:ln>
            <a:effectLst/>
          </c:spPr>
          <c:invertIfNegative val="0"/>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Annual!$D$49:$O$49</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2D-7773-486D-93E2-0F5F53EB860B}"/>
            </c:ext>
          </c:extLst>
        </c:ser>
        <c:ser>
          <c:idx val="57"/>
          <c:order val="6"/>
          <c:tx>
            <c:strRef>
              <c:f>Annual!$C$61</c:f>
              <c:strCache>
                <c:ptCount val="1"/>
                <c:pt idx="0">
                  <c:v>Variable expenses</c:v>
                </c:pt>
              </c:strCache>
            </c:strRef>
          </c:tx>
          <c:spPr>
            <a:solidFill>
              <a:schemeClr val="tx2">
                <a:lumMod val="40000"/>
                <a:lumOff val="60000"/>
              </a:schemeClr>
            </a:solidFill>
            <a:ln>
              <a:noFill/>
            </a:ln>
            <a:effectLst/>
          </c:spPr>
          <c:invertIfNegative val="0"/>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Annual!$D$61:$O$61</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39-7773-486D-93E2-0F5F53EB860B}"/>
            </c:ext>
          </c:extLst>
        </c:ser>
        <c:dLbls>
          <c:showLegendKey val="0"/>
          <c:showVal val="0"/>
          <c:showCatName val="0"/>
          <c:showSerName val="0"/>
          <c:showPercent val="0"/>
          <c:showBubbleSize val="0"/>
        </c:dLbls>
        <c:gapWidth val="150"/>
        <c:overlap val="100"/>
        <c:axId val="1040755056"/>
        <c:axId val="1040755712"/>
      </c:barChart>
      <c:lineChart>
        <c:grouping val="stacked"/>
        <c:varyColors val="0"/>
        <c:ser>
          <c:idx val="10"/>
          <c:order val="0"/>
          <c:tx>
            <c:strRef>
              <c:f>Annual!$C$14</c:f>
              <c:strCache>
                <c:ptCount val="1"/>
                <c:pt idx="0">
                  <c:v>Income</c:v>
                </c:pt>
              </c:strCache>
            </c:strRef>
          </c:tx>
          <c:spPr>
            <a:ln w="28575" cap="rnd">
              <a:solidFill>
                <a:schemeClr val="accent5"/>
              </a:solidFill>
              <a:round/>
            </a:ln>
            <a:effectLst/>
          </c:spPr>
          <c:marker>
            <c:symbol val="circle"/>
            <c:size val="5"/>
            <c:spPr>
              <a:solidFill>
                <a:schemeClr val="accent4"/>
              </a:solidFill>
              <a:ln w="9525">
                <a:solidFill>
                  <a:schemeClr val="accent5"/>
                </a:solidFill>
              </a:ln>
              <a:effectLst/>
            </c:spPr>
          </c:marker>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Annual!$D$14:$O$14</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A-7773-486D-93E2-0F5F53EB860B}"/>
            </c:ext>
          </c:extLst>
        </c:ser>
        <c:ser>
          <c:idx val="59"/>
          <c:order val="7"/>
          <c:tx>
            <c:strRef>
              <c:f>Annual!$C$63</c:f>
              <c:strCache>
                <c:ptCount val="1"/>
                <c:pt idx="0">
                  <c:v>Income-Total Expenses</c:v>
                </c:pt>
              </c:strCache>
            </c:strRef>
          </c:tx>
          <c:spPr>
            <a:ln w="28575" cap="rnd">
              <a:solidFill>
                <a:schemeClr val="accent2"/>
              </a:solidFill>
              <a:round/>
            </a:ln>
            <a:effectLst/>
          </c:spPr>
          <c:marker>
            <c:symbol val="circle"/>
            <c:size val="5"/>
            <c:spPr>
              <a:solidFill>
                <a:schemeClr val="tx2">
                  <a:lumMod val="60000"/>
                  <a:lumOff val="40000"/>
                </a:schemeClr>
              </a:solidFill>
              <a:ln w="9525">
                <a:solidFill>
                  <a:schemeClr val="accent2"/>
                </a:solidFill>
              </a:ln>
              <a:effectLst/>
            </c:spPr>
          </c:marker>
          <c:cat>
            <c:strRef>
              <c:f>Annual!$D$3:$O$3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Annual!$D$63:$O$63</c:f>
              <c:numCache>
                <c:formatCode>\$#,##0.00_);[Red]\(\$#,##0.00\)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3B-7773-486D-93E2-0F5F53EB860B}"/>
            </c:ext>
          </c:extLst>
        </c:ser>
        <c:dLbls>
          <c:showLegendKey val="0"/>
          <c:showVal val="0"/>
          <c:showCatName val="0"/>
          <c:showSerName val="0"/>
          <c:showPercent val="0"/>
          <c:showBubbleSize val="0"/>
        </c:dLbls>
        <c:marker val="1"/>
        <c:smooth val="0"/>
        <c:axId val="1040755056"/>
        <c:axId val="1040755712"/>
      </c:lineChart>
      <c:catAx>
        <c:axId val="1040755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40755712"/>
        <c:crosses val="autoZero"/>
        <c:auto val="1"/>
        <c:lblAlgn val="ctr"/>
        <c:lblOffset val="100"/>
        <c:noMultiLvlLbl val="0"/>
      </c:catAx>
      <c:valAx>
        <c:axId val="1040755712"/>
        <c:scaling>
          <c:orientation val="minMax"/>
        </c:scaling>
        <c:delete val="0"/>
        <c:axPos val="l"/>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407550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legend>
      <c:legendPos val="b"/>
      <c:layout>
        <c:manualLayout>
          <c:xMode val="edge"/>
          <c:yMode val="edge"/>
          <c:x val="0.40936980576803128"/>
          <c:y val="2.2259339151947947E-2"/>
          <c:w val="0.58426386784552875"/>
          <c:h val="3.28103112259660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a:t>Fixed expenses</a:t>
            </a:r>
          </a:p>
        </c:rich>
      </c:tx>
      <c:layout>
        <c:manualLayout>
          <c:xMode val="edge"/>
          <c:yMode val="edge"/>
          <c:x val="1.6584689866002131E-2"/>
          <c:y val="6.6667494752009129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416077365481721"/>
          <c:y val="0.14477835725167323"/>
          <c:w val="0.75702849462045829"/>
          <c:h val="0.5105540727762522"/>
        </c:manualLayout>
      </c:layout>
      <c:doughnutChart>
        <c:varyColors val="1"/>
        <c:ser>
          <c:idx val="34"/>
          <c:order val="0"/>
          <c:tx>
            <c:strRef>
              <c:f>Annual!$D$3</c:f>
              <c:strCache>
                <c:ptCount val="1"/>
                <c:pt idx="0">
                  <c:v>January</c:v>
                </c:pt>
              </c:strCache>
            </c:strRef>
          </c:tx>
          <c:dPt>
            <c:idx val="0"/>
            <c:bubble3D val="0"/>
            <c:spPr>
              <a:solidFill>
                <a:srgbClr val="FED5BE"/>
              </a:solidFill>
              <a:ln w="19050">
                <a:solidFill>
                  <a:schemeClr val="lt1"/>
                </a:solidFill>
              </a:ln>
              <a:effectLst/>
            </c:spPr>
            <c:extLst>
              <c:ext xmlns:c16="http://schemas.microsoft.com/office/drawing/2014/chart" uri="{C3380CC4-5D6E-409C-BE32-E72D297353CC}">
                <c16:uniqueId val="{00000001-B187-4751-9BB7-CECE3CFCC5F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187-4751-9BB7-CECE3CFCC5F2}"/>
              </c:ext>
            </c:extLst>
          </c:dPt>
          <c:dPt>
            <c:idx val="2"/>
            <c:bubble3D val="0"/>
            <c:spPr>
              <a:solidFill>
                <a:schemeClr val="accent4">
                  <a:lumMod val="40000"/>
                  <a:lumOff val="60000"/>
                </a:schemeClr>
              </a:solidFill>
              <a:ln w="19050">
                <a:solidFill>
                  <a:schemeClr val="lt1"/>
                </a:solidFill>
              </a:ln>
              <a:effectLst/>
            </c:spPr>
            <c:extLst>
              <c:ext xmlns:c16="http://schemas.microsoft.com/office/drawing/2014/chart" uri="{C3380CC4-5D6E-409C-BE32-E72D297353CC}">
                <c16:uniqueId val="{00000005-B187-4751-9BB7-CECE3CFCC5F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187-4751-9BB7-CECE3CFCC5F2}"/>
              </c:ext>
            </c:extLst>
          </c:dPt>
          <c:dPt>
            <c:idx val="4"/>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9-B187-4751-9BB7-CECE3CFCC5F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187-4751-9BB7-CECE3CFCC5F2}"/>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B187-4751-9BB7-CECE3CFCC5F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36F0-40E1-A75E-102E7210D68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36F0-40E1-A75E-102E7210D68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36F0-40E1-A75E-102E7210D688}"/>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Annual!$C$38:$C$48</c15:sqref>
                  </c15:fullRef>
                </c:ext>
              </c:extLst>
              <c:f>Annual!$C$38:$C$47</c:f>
              <c:strCache>
                <c:ptCount val="10"/>
              </c:strCache>
            </c:strRef>
          </c:cat>
          <c:val>
            <c:numRef>
              <c:extLst>
                <c:ext xmlns:c15="http://schemas.microsoft.com/office/drawing/2012/chart" uri="{02D57815-91ED-43cb-92C2-25804820EDAC}">
                  <c15:fullRef>
                    <c15:sqref>Annual!$D$38:$D$48</c15:sqref>
                  </c15:fullRef>
                </c:ext>
              </c:extLst>
              <c:f>Annual!$D$38:$D$47</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B187-4751-9BB7-CECE3CFCC5F2}"/>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35"/>
                <c:order val="1"/>
                <c:tx>
                  <c:strRef>
                    <c:extLst>
                      <c:ex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6-B187-4751-9BB7-CECE3CFCC5F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8-B187-4751-9BB7-CECE3CFCC5F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A-B187-4751-9BB7-CECE3CFCC5F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C-B187-4751-9BB7-CECE3CFCC5F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E-B187-4751-9BB7-CECE3CFCC5F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0-B187-4751-9BB7-CECE3CFCC5F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2-B187-4751-9BB7-CECE3CFCC5F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36F0-40E1-A75E-102E7210D68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36F0-40E1-A75E-102E7210D68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36F0-40E1-A75E-102E7210D688}"/>
                    </c:ext>
                  </c:extLst>
                </c:dPt>
                <c:cat>
                  <c:strRef>
                    <c:extLst>
                      <c:ext uri="{02D57815-91ED-43cb-92C2-25804820EDAC}">
                        <c15:fullRef>
                          <c15:sqref>Annual!$C$38:$C$48</c15:sqref>
                        </c15:fullRef>
                        <c15:formulaRef>
                          <c15:sqref>Annual!$C$38:$C$47</c15:sqref>
                        </c15:formulaRef>
                      </c:ext>
                    </c:extLst>
                    <c:strCache>
                      <c:ptCount val="10"/>
                    </c:strCache>
                  </c:strRef>
                </c:cat>
                <c:val>
                  <c:numRef>
                    <c:extLst>
                      <c:ext uri="{02D57815-91ED-43cb-92C2-25804820EDAC}">
                        <c15:fullRef>
                          <c15:sqref>Annual!$E$38:$E$48</c15:sqref>
                        </c15:fullRef>
                        <c15:formulaRef>
                          <c15:sqref>Annual!$E$38:$E$47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29-B187-4751-9BB7-CECE3CFCC5F2}"/>
                  </c:ext>
                </c:extLst>
              </c15:ser>
            </c15:filteredPieSeries>
            <c15:filteredPieSeries>
              <c15:ser>
                <c:idx val="36"/>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Annual!$F$38:$F$48</c15:sqref>
                        </c15:fullRef>
                        <c15:formulaRef>
                          <c15:sqref>Annual!$F$38:$F$47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B187-4751-9BB7-CECE3CFCC5F2}"/>
                  </c:ext>
                </c:extLst>
              </c15:ser>
            </c15:filteredPieSeries>
            <c15:filteredPieSeries>
              <c15:ser>
                <c:idx val="37"/>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Annual!$G$38:$G$48</c15:sqref>
                        </c15:fullRef>
                        <c15:formulaRef>
                          <c15:sqref>Annual!$G$38:$G$47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B187-4751-9BB7-CECE3CFCC5F2}"/>
                  </c:ext>
                </c:extLst>
              </c15:ser>
            </c15:filteredPieSeries>
            <c15:filteredPieSeries>
              <c15:ser>
                <c:idx val="38"/>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Annual!$H$38:$H$48</c15:sqref>
                        </c15:fullRef>
                        <c15:formulaRef>
                          <c15:sqref>Annual!$H$38:$H$47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B187-4751-9BB7-CECE3CFCC5F2}"/>
                  </c:ext>
                </c:extLst>
              </c15:ser>
            </c15:filteredPieSeries>
            <c15:filteredPieSeries>
              <c15:ser>
                <c:idx val="39"/>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Annual!$I$38:$I$48</c15:sqref>
                        </c15:fullRef>
                        <c15:formulaRef>
                          <c15:sqref>Annual!$I$38:$I$47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B187-4751-9BB7-CECE3CFCC5F2}"/>
                  </c:ext>
                </c:extLst>
              </c15:ser>
            </c15:filteredPieSeries>
            <c15:filteredPieSeries>
              <c15:ser>
                <c:idx val="40"/>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Annual!$J$38:$J$48</c15:sqref>
                        </c15:fullRef>
                        <c15:formulaRef>
                          <c15:sqref>Annual!$J$38:$J$47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B187-4751-9BB7-CECE3CFCC5F2}"/>
                  </c:ext>
                </c:extLst>
              </c15:ser>
            </c15:filteredPieSeries>
            <c15:filteredPieSeries>
              <c15:ser>
                <c:idx val="41"/>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Annual!$K$38:$K$48</c15:sqref>
                        </c15:fullRef>
                        <c15:formulaRef>
                          <c15:sqref>Annual!$K$38:$K$47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B187-4751-9BB7-CECE3CFCC5F2}"/>
                  </c:ext>
                </c:extLst>
              </c15:ser>
            </c15:filteredPieSeries>
            <c15:filteredPieSeries>
              <c15:ser>
                <c:idx val="42"/>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Annual!$L$38:$L$48</c15:sqref>
                        </c15:fullRef>
                        <c15:formulaRef>
                          <c15:sqref>Annual!$L$38:$L$47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B187-4751-9BB7-CECE3CFCC5F2}"/>
                  </c:ext>
                </c:extLst>
              </c15:ser>
            </c15:filteredPieSeries>
            <c15:filteredPieSeries>
              <c15:ser>
                <c:idx val="43"/>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Annual!$M$38:$M$48</c15:sqref>
                        </c15:fullRef>
                        <c15:formulaRef>
                          <c15:sqref>Annual!$M$38:$M$47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B187-4751-9BB7-CECE3CFCC5F2}"/>
                  </c:ext>
                </c:extLst>
              </c15:ser>
            </c15:filteredPieSeries>
            <c15:filteredPieSeries>
              <c15:ser>
                <c:idx val="44"/>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Annual!$N$38:$N$48</c15:sqref>
                        </c15:fullRef>
                        <c15:formulaRef>
                          <c15:sqref>Annual!$N$38:$N$47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B187-4751-9BB7-CECE3CFCC5F2}"/>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B187-4751-9BB7-CECE3CFCC5F2}"/>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B187-4751-9BB7-CECE3CFCC5F2}"/>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B187-4751-9BB7-CECE3CFCC5F2}"/>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B187-4751-9BB7-CECE3CFCC5F2}"/>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B187-4751-9BB7-CECE3CFCC5F2}"/>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B187-4751-9BB7-CECE3CFCC5F2}"/>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B187-4751-9BB7-CECE3CFCC5F2}"/>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36F0-40E1-A75E-102E7210D688}"/>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36F0-40E1-A75E-102E7210D688}"/>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36F0-40E1-A75E-102E7210D688}"/>
                    </c:ext>
                  </c:extLst>
                </c:dPt>
                <c:cat>
                  <c:strRef>
                    <c:extLst>
                      <c:ext xmlns:c15="http://schemas.microsoft.com/office/drawing/2012/chart" uri="{02D57815-91ED-43cb-92C2-25804820EDAC}">
                        <c15:fullRef>
                          <c15:sqref>Annual!$C$38:$C$48</c15:sqref>
                        </c15:fullRef>
                        <c15:formulaRef>
                          <c15:sqref>Annual!$C$38:$C$47</c15:sqref>
                        </c15:formulaRef>
                      </c:ext>
                    </c:extLst>
                    <c:strCache>
                      <c:ptCount val="10"/>
                    </c:strCache>
                  </c:strRef>
                </c:cat>
                <c:val>
                  <c:numRef>
                    <c:extLst>
                      <c:ext xmlns:c15="http://schemas.microsoft.com/office/drawing/2012/chart" uri="{02D57815-91ED-43cb-92C2-25804820EDAC}">
                        <c15:fullRef>
                          <c15:sqref>Annual!$O$38:$O$48</c15:sqref>
                        </c15:fullRef>
                        <c15:formulaRef>
                          <c15:sqref>Annual!$O$38:$O$47</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B187-4751-9BB7-CECE3CFCC5F2}"/>
                  </c:ext>
                </c:extLst>
              </c15:ser>
            </c15:filteredPieSeries>
          </c:ext>
        </c:extLst>
      </c:doughnutChart>
      <c:spPr>
        <a:noFill/>
        <a:ln>
          <a:noFill/>
        </a:ln>
        <a:effectLst/>
      </c:spPr>
    </c:plotArea>
    <c:legend>
      <c:legendPos val="b"/>
      <c:layout>
        <c:manualLayout>
          <c:xMode val="edge"/>
          <c:yMode val="edge"/>
          <c:x val="2.5573788041894408E-2"/>
          <c:y val="0.73440010652495136"/>
          <c:w val="0.95532198765244047"/>
          <c:h val="0.263459954269792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altLang="ja-JP" sz="1000"/>
              <a:t>Variable</a:t>
            </a:r>
            <a:r>
              <a:rPr lang="en-US" altLang="ja-JP" sz="1000" baseline="0"/>
              <a:t> expenses</a:t>
            </a:r>
          </a:p>
        </c:rich>
      </c:tx>
      <c:layout>
        <c:manualLayout>
          <c:xMode val="edge"/>
          <c:yMode val="edge"/>
          <c:x val="5.9014689828373297E-3"/>
          <c:y val="5.7644734142108531E-3"/>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9.9465516635189391E-2"/>
          <c:y val="0.12564774684976124"/>
          <c:w val="0.84393841998040386"/>
          <c:h val="0.51028914208013032"/>
        </c:manualLayout>
      </c:layout>
      <c:doughnutChart>
        <c:varyColors val="1"/>
        <c:ser>
          <c:idx val="47"/>
          <c:order val="0"/>
          <c:tx>
            <c:strRef>
              <c:f>Annual!$D$3</c:f>
              <c:strCache>
                <c:ptCount val="1"/>
                <c:pt idx="0">
                  <c:v>January</c:v>
                </c:pt>
              </c:strCache>
            </c:strRef>
          </c:tx>
          <c:dPt>
            <c:idx val="0"/>
            <c:bubble3D val="0"/>
            <c:spPr>
              <a:solidFill>
                <a:srgbClr val="FEE39A"/>
              </a:solidFill>
              <a:ln w="19050">
                <a:solidFill>
                  <a:schemeClr val="lt1"/>
                </a:solidFill>
              </a:ln>
              <a:effectLst/>
            </c:spPr>
            <c:extLst>
              <c:ext xmlns:c16="http://schemas.microsoft.com/office/drawing/2014/chart" uri="{C3380CC4-5D6E-409C-BE32-E72D297353CC}">
                <c16:uniqueId val="{00000001-74FC-498C-947F-7CB8CCEC9368}"/>
              </c:ext>
            </c:extLst>
          </c:dPt>
          <c:dPt>
            <c:idx val="1"/>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3-74FC-498C-947F-7CB8CCEC9368}"/>
              </c:ext>
            </c:extLst>
          </c:dPt>
          <c:dPt>
            <c:idx val="2"/>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5-74FC-498C-947F-7CB8CCEC9368}"/>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74FC-498C-947F-7CB8CCEC9368}"/>
              </c:ext>
            </c:extLst>
          </c:dPt>
          <c:dPt>
            <c:idx val="4"/>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9-74FC-498C-947F-7CB8CCEC936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4FC-498C-947F-7CB8CCEC9368}"/>
              </c:ext>
            </c:extLst>
          </c:dPt>
          <c:dPt>
            <c:idx val="6"/>
            <c:bubble3D val="0"/>
            <c:spPr>
              <a:solidFill>
                <a:srgbClr val="F0D1F0"/>
              </a:solidFill>
              <a:ln w="19050">
                <a:solidFill>
                  <a:schemeClr val="lt1"/>
                </a:solidFill>
              </a:ln>
              <a:effectLst/>
            </c:spPr>
            <c:extLst>
              <c:ext xmlns:c16="http://schemas.microsoft.com/office/drawing/2014/chart" uri="{C3380CC4-5D6E-409C-BE32-E72D297353CC}">
                <c16:uniqueId val="{0000000D-74FC-498C-947F-7CB8CCEC936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4AEF-4549-9CD6-FE65C4C43D2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4AEF-4549-9CD6-FE65C4C43D2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4AEF-4549-9CD6-FE65C4C43D24}"/>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Annual!$C$51:$C$61</c15:sqref>
                  </c15:fullRef>
                </c:ext>
              </c:extLst>
              <c:f>Annual!$C$51:$C$60</c:f>
              <c:strCache>
                <c:ptCount val="10"/>
              </c:strCache>
            </c:strRef>
          </c:cat>
          <c:val>
            <c:numRef>
              <c:extLst>
                <c:ext xmlns:c15="http://schemas.microsoft.com/office/drawing/2012/chart" uri="{02D57815-91ED-43cb-92C2-25804820EDAC}">
                  <c15:fullRef>
                    <c15:sqref>Annual!$D$51:$D$61</c15:sqref>
                  </c15:fullRef>
                </c:ext>
              </c:extLst>
              <c:f>Annual!$D$51:$D$60</c:f>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74FC-498C-947F-7CB8CCEC9368}"/>
            </c:ext>
          </c:extLst>
        </c:ser>
        <c:dLbls>
          <c:showLegendKey val="0"/>
          <c:showVal val="0"/>
          <c:showCatName val="0"/>
          <c:showSerName val="0"/>
          <c:showPercent val="0"/>
          <c:showBubbleSize val="0"/>
          <c:showLeaderLines val="1"/>
        </c:dLbls>
        <c:firstSliceAng val="0"/>
        <c:holeSize val="75"/>
        <c:extLst>
          <c:ext xmlns:c15="http://schemas.microsoft.com/office/drawing/2012/chart" uri="{02D57815-91ED-43cb-92C2-25804820EDAC}">
            <c15:filteredPieSeries>
              <c15:ser>
                <c:idx val="48"/>
                <c:order val="1"/>
                <c:tx>
                  <c:strRef>
                    <c:extLst>
                      <c:ext uri="{02D57815-91ED-43cb-92C2-25804820EDAC}">
                        <c15:formulaRef>
                          <c15:sqref>Annual!$E$3</c15:sqref>
                        </c15:formulaRef>
                      </c:ext>
                    </c:extLst>
                    <c:strCache>
                      <c:ptCount val="1"/>
                      <c:pt idx="0">
                        <c:v>February</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16-74FC-498C-947F-7CB8CCEC936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8-74FC-498C-947F-7CB8CCEC936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A-74FC-498C-947F-7CB8CCEC936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C-74FC-498C-947F-7CB8CCEC936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E-74FC-498C-947F-7CB8CCEC936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20-74FC-498C-947F-7CB8CCEC936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2-74FC-498C-947F-7CB8CCEC936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4AEF-4549-9CD6-FE65C4C43D2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4AEF-4549-9CD6-FE65C4C43D2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4AEF-4549-9CD6-FE65C4C43D24}"/>
                    </c:ext>
                  </c:extLst>
                </c:dPt>
                <c:cat>
                  <c:strRef>
                    <c:extLst>
                      <c:ext uri="{02D57815-91ED-43cb-92C2-25804820EDAC}">
                        <c15:fullRef>
                          <c15:sqref>Annual!$C$51:$C$61</c15:sqref>
                        </c15:fullRef>
                        <c15:formulaRef>
                          <c15:sqref>Annual!$C$51:$C$60</c15:sqref>
                        </c15:formulaRef>
                      </c:ext>
                    </c:extLst>
                    <c:strCache>
                      <c:ptCount val="10"/>
                    </c:strCache>
                  </c:strRef>
                </c:cat>
                <c:val>
                  <c:numRef>
                    <c:extLst>
                      <c:ext uri="{02D57815-91ED-43cb-92C2-25804820EDAC}">
                        <c15:fullRef>
                          <c15:sqref>Annual!$E$51:$E$61</c15:sqref>
                        </c15:fullRef>
                        <c15:formulaRef>
                          <c15:sqref>Annual!$E$51:$E$60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c:ext uri="{02D57815-91ED-43cb-92C2-25804820EDAC}">
                    <c15:categoryFilterExceptions/>
                  </c:ext>
                  <c:ext xmlns:c16="http://schemas.microsoft.com/office/drawing/2014/chart" uri="{C3380CC4-5D6E-409C-BE32-E72D297353CC}">
                    <c16:uniqueId val="{00000029-74FC-498C-947F-7CB8CCEC9368}"/>
                  </c:ext>
                </c:extLst>
              </c15:ser>
            </c15:filteredPieSeries>
            <c15:filteredPieSeries>
              <c15:ser>
                <c:idx val="49"/>
                <c:order val="2"/>
                <c:tx>
                  <c:strRef>
                    <c:extLst xmlns:c15="http://schemas.microsoft.com/office/drawing/2012/chart">
                      <c:ext xmlns:c15="http://schemas.microsoft.com/office/drawing/2012/chart" uri="{02D57815-91ED-43cb-92C2-25804820EDAC}">
                        <c15:formulaRef>
                          <c15:sqref>Annual!$F$3</c15:sqref>
                        </c15:formulaRef>
                      </c:ext>
                    </c:extLst>
                    <c:strCache>
                      <c:ptCount val="1"/>
                      <c:pt idx="0">
                        <c:v>March</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2B-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2D-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2F-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31-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33-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35-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7-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9-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3B-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Annual!$F$51:$F$61</c15:sqref>
                        </c15:fullRef>
                        <c15:formulaRef>
                          <c15:sqref>Annual!$F$51:$F$60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E-74FC-498C-947F-7CB8CCEC9368}"/>
                  </c:ext>
                </c:extLst>
              </c15:ser>
            </c15:filteredPieSeries>
            <c15:filteredPieSeries>
              <c15:ser>
                <c:idx val="50"/>
                <c:order val="3"/>
                <c:tx>
                  <c:strRef>
                    <c:extLst xmlns:c15="http://schemas.microsoft.com/office/drawing/2012/chart">
                      <c:ext xmlns:c15="http://schemas.microsoft.com/office/drawing/2012/chart" uri="{02D57815-91ED-43cb-92C2-25804820EDAC}">
                        <c15:formulaRef>
                          <c15:sqref>Annual!$G$3</c15:sqref>
                        </c15:formulaRef>
                      </c:ext>
                    </c:extLst>
                    <c:strCache>
                      <c:ptCount val="1"/>
                      <c:pt idx="0">
                        <c:v>April</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40-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42-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44-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46-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48-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4A-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C-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B-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D-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4F-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Annual!$G$51:$G$61</c15:sqref>
                        </c15:fullRef>
                        <c15:formulaRef>
                          <c15:sqref>Annual!$G$51:$G$60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53-74FC-498C-947F-7CB8CCEC9368}"/>
                  </c:ext>
                </c:extLst>
              </c15:ser>
            </c15:filteredPieSeries>
            <c15:filteredPieSeries>
              <c15:ser>
                <c:idx val="51"/>
                <c:order val="4"/>
                <c:tx>
                  <c:strRef>
                    <c:extLst xmlns:c15="http://schemas.microsoft.com/office/drawing/2012/chart">
                      <c:ext xmlns:c15="http://schemas.microsoft.com/office/drawing/2012/chart" uri="{02D57815-91ED-43cb-92C2-25804820EDAC}">
                        <c15:formulaRef>
                          <c15:sqref>Annual!$H$3</c15:sqref>
                        </c15:formulaRef>
                      </c:ext>
                    </c:extLst>
                    <c:strCache>
                      <c:ptCount val="1"/>
                      <c:pt idx="0">
                        <c:v>May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55-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57-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59-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5B-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5D-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5F-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5F-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1-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63-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Annual!$H$51:$H$61</c15:sqref>
                        </c15:fullRef>
                        <c15:formulaRef>
                          <c15:sqref>Annual!$H$51:$H$60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68-74FC-498C-947F-7CB8CCEC9368}"/>
                  </c:ext>
                </c:extLst>
              </c15:ser>
            </c15:filteredPieSeries>
            <c15:filteredPieSeries>
              <c15:ser>
                <c:idx val="52"/>
                <c:order val="5"/>
                <c:tx>
                  <c:strRef>
                    <c:extLst xmlns:c15="http://schemas.microsoft.com/office/drawing/2012/chart">
                      <c:ext xmlns:c15="http://schemas.microsoft.com/office/drawing/2012/chart" uri="{02D57815-91ED-43cb-92C2-25804820EDAC}">
                        <c15:formulaRef>
                          <c15:sqref>Annual!$I$3</c15:sqref>
                        </c15:formulaRef>
                      </c:ext>
                    </c:extLst>
                    <c:strCache>
                      <c:ptCount val="1"/>
                      <c:pt idx="0">
                        <c:v>June</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6A-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6C-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6E-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70-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72-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74-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6-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3-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5-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77-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Annual!$I$51:$I$61</c15:sqref>
                        </c15:fullRef>
                        <c15:formulaRef>
                          <c15:sqref>Annual!$I$51:$I$60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7D-74FC-498C-947F-7CB8CCEC9368}"/>
                  </c:ext>
                </c:extLst>
              </c15:ser>
            </c15:filteredPieSeries>
            <c15:filteredPieSeries>
              <c15:ser>
                <c:idx val="53"/>
                <c:order val="6"/>
                <c:tx>
                  <c:strRef>
                    <c:extLst xmlns:c15="http://schemas.microsoft.com/office/drawing/2012/chart">
                      <c:ext xmlns:c15="http://schemas.microsoft.com/office/drawing/2012/chart" uri="{02D57815-91ED-43cb-92C2-25804820EDAC}">
                        <c15:formulaRef>
                          <c15:sqref>Annual!$J$3</c15:sqref>
                        </c15:formulaRef>
                      </c:ext>
                    </c:extLst>
                    <c:strCache>
                      <c:ptCount val="1"/>
                      <c:pt idx="0">
                        <c:v>July</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7F-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81-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83-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85-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87-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89-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7-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9-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8B-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Annual!$J$51:$J$61</c15:sqref>
                        </c15:fullRef>
                        <c15:formulaRef>
                          <c15:sqref>Annual!$J$51:$J$60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92-74FC-498C-947F-7CB8CCEC9368}"/>
                  </c:ext>
                </c:extLst>
              </c15:ser>
            </c15:filteredPieSeries>
            <c15:filteredPieSeries>
              <c15:ser>
                <c:idx val="54"/>
                <c:order val="7"/>
                <c:tx>
                  <c:strRef>
                    <c:extLst xmlns:c15="http://schemas.microsoft.com/office/drawing/2012/chart">
                      <c:ext xmlns:c15="http://schemas.microsoft.com/office/drawing/2012/chart" uri="{02D57815-91ED-43cb-92C2-25804820EDAC}">
                        <c15:formulaRef>
                          <c15:sqref>Annual!$K$3</c15:sqref>
                        </c15:formulaRef>
                      </c:ext>
                    </c:extLst>
                    <c:strCache>
                      <c:ptCount val="1"/>
                      <c:pt idx="0">
                        <c:v>August</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94-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96-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98-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9A-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9C-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9E-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0-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B-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D-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9F-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Annual!$K$51:$K$61</c15:sqref>
                        </c15:fullRef>
                        <c15:formulaRef>
                          <c15:sqref>Annual!$K$51:$K$60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A7-74FC-498C-947F-7CB8CCEC9368}"/>
                  </c:ext>
                </c:extLst>
              </c15:ser>
            </c15:filteredPieSeries>
            <c15:filteredPieSeries>
              <c15:ser>
                <c:idx val="55"/>
                <c:order val="8"/>
                <c:tx>
                  <c:strRef>
                    <c:extLst xmlns:c15="http://schemas.microsoft.com/office/drawing/2012/chart">
                      <c:ext xmlns:c15="http://schemas.microsoft.com/office/drawing/2012/chart" uri="{02D57815-91ED-43cb-92C2-25804820EDAC}">
                        <c15:formulaRef>
                          <c15:sqref>Annual!$L$3</c15:sqref>
                        </c15:formulaRef>
                      </c:ext>
                    </c:extLst>
                    <c:strCache>
                      <c:ptCount val="1"/>
                      <c:pt idx="0">
                        <c:v>September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A9-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AB-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AD-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AF-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B1-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B3-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5-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AF-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1-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B3-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Annual!$L$51:$L$61</c15:sqref>
                        </c15:fullRef>
                        <c15:formulaRef>
                          <c15:sqref>Annual!$L$51:$L$60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BC-74FC-498C-947F-7CB8CCEC9368}"/>
                  </c:ext>
                </c:extLst>
              </c15:ser>
            </c15:filteredPieSeries>
            <c15:filteredPieSeries>
              <c15:ser>
                <c:idx val="56"/>
                <c:order val="9"/>
                <c:tx>
                  <c:strRef>
                    <c:extLst xmlns:c15="http://schemas.microsoft.com/office/drawing/2012/chart">
                      <c:ext xmlns:c15="http://schemas.microsoft.com/office/drawing/2012/chart" uri="{02D57815-91ED-43cb-92C2-25804820EDAC}">
                        <c15:formulaRef>
                          <c15:sqref>Annual!$M$3</c15:sqref>
                        </c15:formulaRef>
                      </c:ext>
                    </c:extLst>
                    <c:strCache>
                      <c:ptCount val="1"/>
                      <c:pt idx="0">
                        <c:v>October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BE-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C0-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C2-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C4-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C6-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C8-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A-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3-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5-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C7-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Annual!$M$51:$M$61</c15:sqref>
                        </c15:fullRef>
                        <c15:formulaRef>
                          <c15:sqref>Annual!$M$51:$M$60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D1-74FC-498C-947F-7CB8CCEC9368}"/>
                  </c:ext>
                </c:extLst>
              </c15:ser>
            </c15:filteredPieSeries>
            <c15:filteredPieSeries>
              <c15:ser>
                <c:idx val="57"/>
                <c:order val="10"/>
                <c:tx>
                  <c:strRef>
                    <c:extLst xmlns:c15="http://schemas.microsoft.com/office/drawing/2012/chart">
                      <c:ext xmlns:c15="http://schemas.microsoft.com/office/drawing/2012/chart" uri="{02D57815-91ED-43cb-92C2-25804820EDAC}">
                        <c15:formulaRef>
                          <c15:sqref>Annual!$N$3</c15:sqref>
                        </c15:formulaRef>
                      </c:ext>
                    </c:extLst>
                    <c:strCache>
                      <c:ptCount val="1"/>
                      <c:pt idx="0">
                        <c:v>November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D3-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D5-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D7-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D9-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DB-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DD-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F-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7-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9-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DB-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Annual!$N$51:$N$61</c15:sqref>
                        </c15:fullRef>
                        <c15:formulaRef>
                          <c15:sqref>Annual!$N$51:$N$60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E6-74FC-498C-947F-7CB8CCEC9368}"/>
                  </c:ext>
                </c:extLst>
              </c15:ser>
            </c15:filteredPieSeries>
            <c15:filteredPieSeries>
              <c15:ser>
                <c:idx val="0"/>
                <c:order val="11"/>
                <c:tx>
                  <c:strRef>
                    <c:extLst xmlns:c15="http://schemas.microsoft.com/office/drawing/2012/chart">
                      <c:ext xmlns:c15="http://schemas.microsoft.com/office/drawing/2012/chart" uri="{02D57815-91ED-43cb-92C2-25804820EDAC}">
                        <c15:formulaRef>
                          <c15:sqref>Annual!$O$3</c15:sqref>
                        </c15:formulaRef>
                      </c:ext>
                    </c:extLst>
                    <c:strCache>
                      <c:ptCount val="1"/>
                      <c:pt idx="0">
                        <c:v>December</c:v>
                      </c:pt>
                    </c:strCache>
                  </c:strRef>
                </c:tx>
                <c:dPt>
                  <c:idx val="0"/>
                  <c:bubble3D val="0"/>
                  <c:spPr>
                    <a:solidFill>
                      <a:schemeClr val="accent1"/>
                    </a:solidFill>
                    <a:ln w="19050">
                      <a:solidFill>
                        <a:schemeClr val="lt1"/>
                      </a:solidFill>
                    </a:ln>
                    <a:effectLst/>
                  </c:spPr>
                  <c:extLst xmlns:c15="http://schemas.microsoft.com/office/drawing/2012/chart">
                    <c:ext xmlns:c16="http://schemas.microsoft.com/office/drawing/2014/chart" uri="{C3380CC4-5D6E-409C-BE32-E72D297353CC}">
                      <c16:uniqueId val="{000000E8-74FC-498C-947F-7CB8CCEC9368}"/>
                    </c:ext>
                  </c:extLst>
                </c:dPt>
                <c:dPt>
                  <c:idx val="1"/>
                  <c:bubble3D val="0"/>
                  <c:spPr>
                    <a:solidFill>
                      <a:schemeClr val="accent2"/>
                    </a:solidFill>
                    <a:ln w="19050">
                      <a:solidFill>
                        <a:schemeClr val="lt1"/>
                      </a:solidFill>
                    </a:ln>
                    <a:effectLst/>
                  </c:spPr>
                  <c:extLst xmlns:c15="http://schemas.microsoft.com/office/drawing/2012/chart">
                    <c:ext xmlns:c16="http://schemas.microsoft.com/office/drawing/2014/chart" uri="{C3380CC4-5D6E-409C-BE32-E72D297353CC}">
                      <c16:uniqueId val="{000000EA-74FC-498C-947F-7CB8CCEC9368}"/>
                    </c:ext>
                  </c:extLst>
                </c:dPt>
                <c:dPt>
                  <c:idx val="2"/>
                  <c:bubble3D val="0"/>
                  <c:spPr>
                    <a:solidFill>
                      <a:schemeClr val="accent3"/>
                    </a:solidFill>
                    <a:ln w="19050">
                      <a:solidFill>
                        <a:schemeClr val="lt1"/>
                      </a:solidFill>
                    </a:ln>
                    <a:effectLst/>
                  </c:spPr>
                  <c:extLst xmlns:c15="http://schemas.microsoft.com/office/drawing/2012/chart">
                    <c:ext xmlns:c16="http://schemas.microsoft.com/office/drawing/2014/chart" uri="{C3380CC4-5D6E-409C-BE32-E72D297353CC}">
                      <c16:uniqueId val="{000000EC-74FC-498C-947F-7CB8CCEC9368}"/>
                    </c:ext>
                  </c:extLst>
                </c:dPt>
                <c:dPt>
                  <c:idx val="3"/>
                  <c:bubble3D val="0"/>
                  <c:spPr>
                    <a:solidFill>
                      <a:schemeClr val="accent4"/>
                    </a:solidFill>
                    <a:ln w="19050">
                      <a:solidFill>
                        <a:schemeClr val="lt1"/>
                      </a:solidFill>
                    </a:ln>
                    <a:effectLst/>
                  </c:spPr>
                  <c:extLst xmlns:c15="http://schemas.microsoft.com/office/drawing/2012/chart">
                    <c:ext xmlns:c16="http://schemas.microsoft.com/office/drawing/2014/chart" uri="{C3380CC4-5D6E-409C-BE32-E72D297353CC}">
                      <c16:uniqueId val="{000000EE-74FC-498C-947F-7CB8CCEC9368}"/>
                    </c:ext>
                  </c:extLst>
                </c:dPt>
                <c:dPt>
                  <c:idx val="4"/>
                  <c:bubble3D val="0"/>
                  <c:spPr>
                    <a:solidFill>
                      <a:schemeClr val="accent5"/>
                    </a:solidFill>
                    <a:ln w="19050">
                      <a:solidFill>
                        <a:schemeClr val="lt1"/>
                      </a:solidFill>
                    </a:ln>
                    <a:effectLst/>
                  </c:spPr>
                  <c:extLst xmlns:c15="http://schemas.microsoft.com/office/drawing/2012/chart">
                    <c:ext xmlns:c16="http://schemas.microsoft.com/office/drawing/2014/chart" uri="{C3380CC4-5D6E-409C-BE32-E72D297353CC}">
                      <c16:uniqueId val="{000000F0-74FC-498C-947F-7CB8CCEC9368}"/>
                    </c:ext>
                  </c:extLst>
                </c:dPt>
                <c:dPt>
                  <c:idx val="5"/>
                  <c:bubble3D val="0"/>
                  <c:spPr>
                    <a:solidFill>
                      <a:schemeClr val="accent6"/>
                    </a:solidFill>
                    <a:ln w="19050">
                      <a:solidFill>
                        <a:schemeClr val="lt1"/>
                      </a:solidFill>
                    </a:ln>
                    <a:effectLst/>
                  </c:spPr>
                  <c:extLst xmlns:c15="http://schemas.microsoft.com/office/drawing/2012/chart">
                    <c:ext xmlns:c16="http://schemas.microsoft.com/office/drawing/2014/chart" uri="{C3380CC4-5D6E-409C-BE32-E72D297353CC}">
                      <c16:uniqueId val="{000000F2-74FC-498C-947F-7CB8CCEC9368}"/>
                    </c:ext>
                  </c:extLst>
                </c:dPt>
                <c:dPt>
                  <c:idx val="6"/>
                  <c:bubble3D val="0"/>
                  <c:spPr>
                    <a:solidFill>
                      <a:schemeClr val="accent1">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F4-74FC-498C-947F-7CB8CCEC9368}"/>
                    </c:ext>
                  </c:extLst>
                </c:dPt>
                <c:dPt>
                  <c:idx val="7"/>
                  <c:bubble3D val="0"/>
                  <c:spPr>
                    <a:solidFill>
                      <a:schemeClr val="accent2">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B-4AEF-4549-9CD6-FE65C4C43D24}"/>
                    </c:ext>
                  </c:extLst>
                </c:dPt>
                <c:dPt>
                  <c:idx val="8"/>
                  <c:bubble3D val="0"/>
                  <c:spPr>
                    <a:solidFill>
                      <a:schemeClr val="accent3">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D-4AEF-4549-9CD6-FE65C4C43D24}"/>
                    </c:ext>
                  </c:extLst>
                </c:dPt>
                <c:dPt>
                  <c:idx val="9"/>
                  <c:bubble3D val="0"/>
                  <c:spPr>
                    <a:solidFill>
                      <a:schemeClr val="accent4">
                        <a:lumMod val="60000"/>
                      </a:schemeClr>
                    </a:solidFill>
                    <a:ln w="19050">
                      <a:solidFill>
                        <a:schemeClr val="lt1"/>
                      </a:solidFill>
                    </a:ln>
                    <a:effectLst/>
                  </c:spPr>
                  <c:extLst xmlns:c15="http://schemas.microsoft.com/office/drawing/2012/chart">
                    <c:ext xmlns:c16="http://schemas.microsoft.com/office/drawing/2014/chart" uri="{C3380CC4-5D6E-409C-BE32-E72D297353CC}">
                      <c16:uniqueId val="{000000EF-4AEF-4549-9CD6-FE65C4C43D24}"/>
                    </c:ext>
                  </c:extLst>
                </c:dPt>
                <c:cat>
                  <c:strRef>
                    <c:extLst>
                      <c:ext xmlns:c15="http://schemas.microsoft.com/office/drawing/2012/chart" uri="{02D57815-91ED-43cb-92C2-25804820EDAC}">
                        <c15:fullRef>
                          <c15:sqref>Annual!$C$51:$C$61</c15:sqref>
                        </c15:fullRef>
                        <c15:formulaRef>
                          <c15:sqref>Annual!$C$51:$C$60</c15:sqref>
                        </c15:formulaRef>
                      </c:ext>
                    </c:extLst>
                    <c:strCache>
                      <c:ptCount val="10"/>
                    </c:strCache>
                  </c:strRef>
                </c:cat>
                <c:val>
                  <c:numRef>
                    <c:extLst>
                      <c:ext xmlns:c15="http://schemas.microsoft.com/office/drawing/2012/chart" uri="{02D57815-91ED-43cb-92C2-25804820EDAC}">
                        <c15:fullRef>
                          <c15:sqref>Annual!$O$51:$O$61</c15:sqref>
                        </c15:fullRef>
                        <c15:formulaRef>
                          <c15:sqref>Annual!$O$51:$O$60</c15:sqref>
                        </c15:formulaRef>
                      </c:ext>
                    </c:extLst>
                    <c:numCache>
                      <c:formatCode>\$#,##0.00_);[Red]\(\$#,##0.00\)</c:formatCode>
                      <c:ptCount val="10"/>
                      <c:pt idx="0">
                        <c:v>0</c:v>
                      </c:pt>
                      <c:pt idx="1">
                        <c:v>0</c:v>
                      </c:pt>
                      <c:pt idx="2">
                        <c:v>0</c:v>
                      </c:pt>
                      <c:pt idx="3">
                        <c:v>0</c:v>
                      </c:pt>
                      <c:pt idx="4">
                        <c:v>0</c:v>
                      </c:pt>
                      <c:pt idx="5">
                        <c:v>0</c:v>
                      </c:pt>
                      <c:pt idx="6">
                        <c:v>0</c:v>
                      </c:pt>
                      <c:pt idx="7">
                        <c:v>0</c:v>
                      </c:pt>
                      <c:pt idx="8">
                        <c:v>0</c:v>
                      </c:pt>
                      <c:pt idx="9">
                        <c:v>0</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FB-74FC-498C-947F-7CB8CCEC9368}"/>
                  </c:ext>
                </c:extLst>
              </c15:ser>
            </c15:filteredPieSeries>
          </c:ext>
        </c:extLst>
      </c:doughnutChart>
      <c:spPr>
        <a:noFill/>
        <a:ln>
          <a:noFill/>
        </a:ln>
        <a:effectLst/>
      </c:spPr>
    </c:plotArea>
    <c:legend>
      <c:legendPos val="b"/>
      <c:layout>
        <c:manualLayout>
          <c:xMode val="edge"/>
          <c:yMode val="edge"/>
          <c:x val="2.3694522557161594E-2"/>
          <c:y val="0.73658923402399001"/>
          <c:w val="0.9502287957046206"/>
          <c:h val="0.2477541061066552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705883648699251E-2"/>
          <c:y val="0.10230524364463599"/>
          <c:w val="0.96596383020904442"/>
          <c:h val="0.49533860958688186"/>
        </c:manualLayout>
      </c:layout>
      <c:barChart>
        <c:barDir val="bar"/>
        <c:grouping val="stacked"/>
        <c:varyColors val="0"/>
        <c:ser>
          <c:idx val="0"/>
          <c:order val="0"/>
          <c:tx>
            <c:strRef>
              <c:f>'1'!$B$37</c:f>
              <c:strCache>
                <c:ptCount val="1"/>
                <c:pt idx="0">
                  <c:v>Income</c:v>
                </c:pt>
              </c:strCache>
            </c:strRef>
          </c:tx>
          <c:spPr>
            <a:solidFill>
              <a:schemeClr val="accent5"/>
            </a:solidFill>
            <a:ln>
              <a:noFill/>
            </a:ln>
            <a:effectLst/>
          </c:spPr>
          <c:invertIfNegative val="0"/>
          <c:dLbls>
            <c:delete val="1"/>
          </c:dLbls>
          <c:val>
            <c:numRef>
              <c:f>'1'!$C$37:$D$37</c:f>
              <c:numCache>
                <c:formatCode>\$#,##0.00_);[Red]\(\$#,##0.00\)</c:formatCode>
                <c:ptCount val="2"/>
                <c:pt idx="1">
                  <c:v>0</c:v>
                </c:pt>
              </c:numCache>
            </c:numRef>
          </c:val>
          <c:extLst>
            <c:ext xmlns:c16="http://schemas.microsoft.com/office/drawing/2014/chart" uri="{C3380CC4-5D6E-409C-BE32-E72D297353CC}">
              <c16:uniqueId val="{00000000-92D2-40AF-854B-31E02730770B}"/>
            </c:ext>
          </c:extLst>
        </c:ser>
        <c:ser>
          <c:idx val="1"/>
          <c:order val="1"/>
          <c:tx>
            <c:strRef>
              <c:f>'1'!$B$38</c:f>
              <c:strCache>
                <c:ptCount val="1"/>
                <c:pt idx="0">
                  <c:v>Tax</c:v>
                </c:pt>
              </c:strCache>
            </c:strRef>
          </c:tx>
          <c:spPr>
            <a:solidFill>
              <a:schemeClr val="bg2">
                <a:lumMod val="75000"/>
              </a:schemeClr>
            </a:solidFill>
            <a:ln>
              <a:noFill/>
            </a:ln>
            <a:effectLst/>
          </c:spPr>
          <c:invertIfNegative val="0"/>
          <c:dLbls>
            <c:delete val="1"/>
          </c:dLbls>
          <c:val>
            <c:numRef>
              <c:f>'1'!$C$38:$D$38</c:f>
              <c:numCache>
                <c:formatCode>\$#,##0.00_);[Red]\(\$#,##0.00\)</c:formatCode>
                <c:ptCount val="2"/>
                <c:pt idx="0">
                  <c:v>0</c:v>
                </c:pt>
              </c:numCache>
            </c:numRef>
          </c:val>
          <c:extLst>
            <c:ext xmlns:c16="http://schemas.microsoft.com/office/drawing/2014/chart" uri="{C3380CC4-5D6E-409C-BE32-E72D297353CC}">
              <c16:uniqueId val="{00000001-92D2-40AF-854B-31E02730770B}"/>
            </c:ext>
          </c:extLst>
        </c:ser>
        <c:ser>
          <c:idx val="2"/>
          <c:order val="2"/>
          <c:tx>
            <c:strRef>
              <c:f>'1'!$B$39</c:f>
              <c:strCache>
                <c:ptCount val="1"/>
                <c:pt idx="0">
                  <c:v>Savings</c:v>
                </c:pt>
              </c:strCache>
            </c:strRef>
          </c:tx>
          <c:spPr>
            <a:solidFill>
              <a:schemeClr val="accent2"/>
            </a:solidFill>
            <a:ln>
              <a:noFill/>
            </a:ln>
            <a:effectLst/>
          </c:spPr>
          <c:invertIfNegative val="0"/>
          <c:dLbls>
            <c:delete val="1"/>
          </c:dLbls>
          <c:val>
            <c:numRef>
              <c:f>'1'!$C$39:$D$39</c:f>
              <c:numCache>
                <c:formatCode>\$#,##0.00_);[Red]\(\$#,##0.00\)</c:formatCode>
                <c:ptCount val="2"/>
                <c:pt idx="0">
                  <c:v>0</c:v>
                </c:pt>
              </c:numCache>
            </c:numRef>
          </c:val>
          <c:extLst>
            <c:ext xmlns:c16="http://schemas.microsoft.com/office/drawing/2014/chart" uri="{C3380CC4-5D6E-409C-BE32-E72D297353CC}">
              <c16:uniqueId val="{00000002-92D2-40AF-854B-31E02730770B}"/>
            </c:ext>
          </c:extLst>
        </c:ser>
        <c:ser>
          <c:idx val="3"/>
          <c:order val="3"/>
          <c:tx>
            <c:strRef>
              <c:f>'1'!$B$40</c:f>
              <c:strCache>
                <c:ptCount val="1"/>
                <c:pt idx="0">
                  <c:v>Self investment</c:v>
                </c:pt>
              </c:strCache>
            </c:strRef>
          </c:tx>
          <c:spPr>
            <a:solidFill>
              <a:schemeClr val="accent4"/>
            </a:solidFill>
            <a:ln>
              <a:noFill/>
            </a:ln>
            <a:effectLst/>
          </c:spPr>
          <c:invertIfNegative val="0"/>
          <c:dLbls>
            <c:delete val="1"/>
          </c:dLbls>
          <c:val>
            <c:numRef>
              <c:f>'1'!$C$40:$D$40</c:f>
              <c:numCache>
                <c:formatCode>\$#,##0.00_);[Red]\(\$#,##0.00\)</c:formatCode>
                <c:ptCount val="2"/>
                <c:pt idx="0">
                  <c:v>0</c:v>
                </c:pt>
              </c:numCache>
            </c:numRef>
          </c:val>
          <c:extLst>
            <c:ext xmlns:c16="http://schemas.microsoft.com/office/drawing/2014/chart" uri="{C3380CC4-5D6E-409C-BE32-E72D297353CC}">
              <c16:uniqueId val="{00000003-92D2-40AF-854B-31E02730770B}"/>
            </c:ext>
          </c:extLst>
        </c:ser>
        <c:ser>
          <c:idx val="4"/>
          <c:order val="4"/>
          <c:tx>
            <c:strRef>
              <c:f>'1'!$B$41</c:f>
              <c:strCache>
                <c:ptCount val="1"/>
                <c:pt idx="0">
                  <c:v>Fixed expenses</c:v>
                </c:pt>
              </c:strCache>
            </c:strRef>
          </c:tx>
          <c:spPr>
            <a:solidFill>
              <a:schemeClr val="accent5">
                <a:lumMod val="60000"/>
                <a:lumOff val="40000"/>
              </a:schemeClr>
            </a:solidFill>
            <a:ln>
              <a:noFill/>
            </a:ln>
            <a:effectLst/>
          </c:spPr>
          <c:invertIfNegative val="0"/>
          <c:dLbls>
            <c:delete val="1"/>
          </c:dLbls>
          <c:val>
            <c:numRef>
              <c:f>'1'!$C$41:$D$41</c:f>
              <c:numCache>
                <c:formatCode>\$#,##0.00_);[Red]\(\$#,##0.00\)</c:formatCode>
                <c:ptCount val="2"/>
                <c:pt idx="0">
                  <c:v>0</c:v>
                </c:pt>
              </c:numCache>
            </c:numRef>
          </c:val>
          <c:extLst>
            <c:ext xmlns:c16="http://schemas.microsoft.com/office/drawing/2014/chart" uri="{C3380CC4-5D6E-409C-BE32-E72D297353CC}">
              <c16:uniqueId val="{00000004-92D2-40AF-854B-31E02730770B}"/>
            </c:ext>
          </c:extLst>
        </c:ser>
        <c:ser>
          <c:idx val="5"/>
          <c:order val="5"/>
          <c:tx>
            <c:strRef>
              <c:f>'1'!$B$42</c:f>
              <c:strCache>
                <c:ptCount val="1"/>
                <c:pt idx="0">
                  <c:v>Special expenses</c:v>
                </c:pt>
              </c:strCache>
            </c:strRef>
          </c:tx>
          <c:spPr>
            <a:solidFill>
              <a:schemeClr val="accent6"/>
            </a:solidFill>
            <a:ln>
              <a:noFill/>
            </a:ln>
            <a:effectLst/>
          </c:spPr>
          <c:invertIfNegative val="0"/>
          <c:dLbls>
            <c:delete val="1"/>
          </c:dLbls>
          <c:val>
            <c:numRef>
              <c:f>'1'!$C$42:$D$42</c:f>
              <c:numCache>
                <c:formatCode>\$#,##0.00_);[Red]\(\$#,##0.00\)</c:formatCode>
                <c:ptCount val="2"/>
                <c:pt idx="0">
                  <c:v>0</c:v>
                </c:pt>
              </c:numCache>
            </c:numRef>
          </c:val>
          <c:extLst>
            <c:ext xmlns:c16="http://schemas.microsoft.com/office/drawing/2014/chart" uri="{C3380CC4-5D6E-409C-BE32-E72D297353CC}">
              <c16:uniqueId val="{00000005-92D2-40AF-854B-31E02730770B}"/>
            </c:ext>
          </c:extLst>
        </c:ser>
        <c:ser>
          <c:idx val="6"/>
          <c:order val="6"/>
          <c:tx>
            <c:strRef>
              <c:f>'1'!$B$43</c:f>
              <c:strCache>
                <c:ptCount val="1"/>
                <c:pt idx="0">
                  <c:v>Variable expenses</c:v>
                </c:pt>
              </c:strCache>
            </c:strRef>
          </c:tx>
          <c:spPr>
            <a:solidFill>
              <a:srgbClr val="D6E0FE"/>
            </a:solidFill>
            <a:ln>
              <a:noFill/>
            </a:ln>
            <a:effectLst/>
          </c:spPr>
          <c:invertIfNegative val="0"/>
          <c:dLbls>
            <c:delete val="1"/>
          </c:dLbls>
          <c:val>
            <c:numRef>
              <c:f>'1'!$C$43:$D$43</c:f>
              <c:numCache>
                <c:formatCode>\$#,##0.00_);[Red]\(\$#,##0.00\)</c:formatCode>
                <c:ptCount val="2"/>
                <c:pt idx="0">
                  <c:v>0</c:v>
                </c:pt>
              </c:numCache>
            </c:numRef>
          </c:val>
          <c:extLst>
            <c:ext xmlns:c16="http://schemas.microsoft.com/office/drawing/2014/chart" uri="{C3380CC4-5D6E-409C-BE32-E72D297353CC}">
              <c16:uniqueId val="{00000006-92D2-40AF-854B-31E02730770B}"/>
            </c:ext>
          </c:extLst>
        </c:ser>
        <c:dLbls>
          <c:dLblPos val="inBase"/>
          <c:showLegendKey val="0"/>
          <c:showVal val="1"/>
          <c:showCatName val="0"/>
          <c:showSerName val="0"/>
          <c:showPercent val="0"/>
          <c:showBubbleSize val="0"/>
        </c:dLbls>
        <c:gapWidth val="17"/>
        <c:overlap val="100"/>
        <c:axId val="622643864"/>
        <c:axId val="622644192"/>
      </c:barChart>
      <c:barChart>
        <c:barDir val="bar"/>
        <c:grouping val="stacked"/>
        <c:varyColors val="0"/>
        <c:ser>
          <c:idx val="7"/>
          <c:order val="7"/>
          <c:tx>
            <c:strRef>
              <c:f>'1'!$B$44</c:f>
              <c:strCache>
                <c:ptCount val="1"/>
                <c:pt idx="0">
                  <c:v>Total</c:v>
                </c:pt>
              </c:strCache>
            </c:strRef>
          </c:tx>
          <c:spPr>
            <a:noFill/>
            <a:ln>
              <a:noFill/>
            </a:ln>
            <a:effectLst/>
          </c:spPr>
          <c:invertIfNegative val="0"/>
          <c:dPt>
            <c:idx val="1"/>
            <c:invertIfNegative val="0"/>
            <c:bubble3D val="0"/>
            <c:spPr>
              <a:solidFill>
                <a:schemeClr val="accent5"/>
              </a:solidFill>
              <a:ln>
                <a:noFill/>
              </a:ln>
              <a:effectLst/>
            </c:spPr>
            <c:extLst>
              <c:ext xmlns:c16="http://schemas.microsoft.com/office/drawing/2014/chart" uri="{C3380CC4-5D6E-409C-BE32-E72D297353CC}">
                <c16:uniqueId val="{00000008-92D2-40AF-854B-31E02730770B}"/>
              </c:ext>
            </c:extLst>
          </c:dPt>
          <c:dLbls>
            <c:dLbl>
              <c:idx val="0"/>
              <c:layout>
                <c:manualLayout>
                  <c:x val="0.47288885783396845"/>
                  <c:y val="1.9177813010688303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0.2312170407736194"/>
                      <c:h val="0.10340877907594391"/>
                    </c:manualLayout>
                  </c15:layout>
                </c:ext>
                <c:ext xmlns:c16="http://schemas.microsoft.com/office/drawing/2014/chart" uri="{C3380CC4-5D6E-409C-BE32-E72D297353CC}">
                  <c16:uniqueId val="{00000009-92D2-40AF-854B-31E02730770B}"/>
                </c:ext>
              </c:extLst>
            </c:dLbl>
            <c:dLbl>
              <c:idx val="1"/>
              <c:layout>
                <c:manualLayout>
                  <c:x val="0.48799024987880724"/>
                  <c:y val="-6.9388939039072284E-18"/>
                </c:manualLayout>
              </c:layout>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0.2424072075247263"/>
                      <c:h val="9.9014015834297336E-2"/>
                    </c:manualLayout>
                  </c15:layout>
                </c:ext>
                <c:ext xmlns:c16="http://schemas.microsoft.com/office/drawing/2014/chart" uri="{C3380CC4-5D6E-409C-BE32-E72D297353CC}">
                  <c16:uniqueId val="{00000008-92D2-40AF-854B-31E02730770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'1'!$C$44:$D$44</c:f>
              <c:numCache>
                <c:formatCode>\$#,##0.00_);[Red]\(\$#,##0.00\)</c:formatCode>
                <c:ptCount val="2"/>
                <c:pt idx="0">
                  <c:v>0</c:v>
                </c:pt>
                <c:pt idx="1">
                  <c:v>0</c:v>
                </c:pt>
              </c:numCache>
            </c:numRef>
          </c:val>
          <c:extLst xmlns:c15="http://schemas.microsoft.com/office/drawing/2012/chart">
            <c:ext xmlns:c16="http://schemas.microsoft.com/office/drawing/2014/chart" uri="{C3380CC4-5D6E-409C-BE32-E72D297353CC}">
              <c16:uniqueId val="{0000000A-92D2-40AF-854B-31E02730770B}"/>
            </c:ext>
          </c:extLst>
        </c:ser>
        <c:dLbls>
          <c:showLegendKey val="0"/>
          <c:showVal val="0"/>
          <c:showCatName val="0"/>
          <c:showSerName val="0"/>
          <c:showPercent val="0"/>
          <c:showBubbleSize val="0"/>
        </c:dLbls>
        <c:gapWidth val="17"/>
        <c:overlap val="100"/>
        <c:axId val="1179092536"/>
        <c:axId val="1179095160"/>
      </c:barChart>
      <c:catAx>
        <c:axId val="622643864"/>
        <c:scaling>
          <c:orientation val="minMax"/>
        </c:scaling>
        <c:delete val="1"/>
        <c:axPos val="l"/>
        <c:numFmt formatCode="General" sourceLinked="1"/>
        <c:majorTickMark val="none"/>
        <c:minorTickMark val="none"/>
        <c:tickLblPos val="nextTo"/>
        <c:crossAx val="622644192"/>
        <c:crosses val="autoZero"/>
        <c:auto val="1"/>
        <c:lblAlgn val="ctr"/>
        <c:lblOffset val="100"/>
        <c:noMultiLvlLbl val="0"/>
      </c:catAx>
      <c:valAx>
        <c:axId val="622644192"/>
        <c:scaling>
          <c:orientation val="minMax"/>
        </c:scaling>
        <c:delete val="1"/>
        <c:axPos val="b"/>
        <c:numFmt formatCode="\$#,##0.00_);[Red]\(\$#,##0.00\)" sourceLinked="1"/>
        <c:majorTickMark val="none"/>
        <c:minorTickMark val="none"/>
        <c:tickLblPos val="nextTo"/>
        <c:crossAx val="622643864"/>
        <c:crosses val="autoZero"/>
        <c:crossBetween val="between"/>
      </c:valAx>
      <c:valAx>
        <c:axId val="1179095160"/>
        <c:scaling>
          <c:orientation val="minMax"/>
        </c:scaling>
        <c:delete val="1"/>
        <c:axPos val="t"/>
        <c:numFmt formatCode="\$#,##0.00_);[Red]\(\$#,##0.00\)" sourceLinked="1"/>
        <c:majorTickMark val="out"/>
        <c:minorTickMark val="none"/>
        <c:tickLblPos val="nextTo"/>
        <c:crossAx val="1179092536"/>
        <c:crosses val="max"/>
        <c:crossBetween val="between"/>
      </c:valAx>
      <c:catAx>
        <c:axId val="1179092536"/>
        <c:scaling>
          <c:orientation val="minMax"/>
        </c:scaling>
        <c:delete val="1"/>
        <c:axPos val="l"/>
        <c:majorTickMark val="out"/>
        <c:minorTickMark val="none"/>
        <c:tickLblPos val="nextTo"/>
        <c:crossAx val="1179095160"/>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5" Type="http://schemas.openxmlformats.org/officeDocument/2006/relationships/chart" Target="../charts/chart50.xml"/><Relationship Id="rId4"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chart" Target="../charts/chart55.xml"/><Relationship Id="rId4" Type="http://schemas.openxmlformats.org/officeDocument/2006/relationships/chart" Target="../charts/chart5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58.xml"/><Relationship Id="rId2" Type="http://schemas.openxmlformats.org/officeDocument/2006/relationships/chart" Target="../charts/chart57.xml"/><Relationship Id="rId1" Type="http://schemas.openxmlformats.org/officeDocument/2006/relationships/chart" Target="../charts/chart56.xml"/><Relationship Id="rId5" Type="http://schemas.openxmlformats.org/officeDocument/2006/relationships/chart" Target="../charts/chart60.xml"/><Relationship Id="rId4" Type="http://schemas.openxmlformats.org/officeDocument/2006/relationships/chart" Target="../charts/chart59.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5" Type="http://schemas.openxmlformats.org/officeDocument/2006/relationships/chart" Target="../charts/chart65.xml"/><Relationship Id="rId4" Type="http://schemas.openxmlformats.org/officeDocument/2006/relationships/chart" Target="../charts/chart6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5" Type="http://schemas.openxmlformats.org/officeDocument/2006/relationships/chart" Target="../charts/chart25.xml"/><Relationship Id="rId4" Type="http://schemas.openxmlformats.org/officeDocument/2006/relationships/chart" Target="../charts/chart2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chart" Target="../charts/chart35.xml"/><Relationship Id="rId4" Type="http://schemas.openxmlformats.org/officeDocument/2006/relationships/chart" Target="../charts/chart3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 Id="rId5" Type="http://schemas.openxmlformats.org/officeDocument/2006/relationships/chart" Target="../charts/chart40.xml"/><Relationship Id="rId4" Type="http://schemas.openxmlformats.org/officeDocument/2006/relationships/chart" Target="../charts/chart3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5" Type="http://schemas.openxmlformats.org/officeDocument/2006/relationships/chart" Target="../charts/chart45.xml"/><Relationship Id="rId4" Type="http://schemas.openxmlformats.org/officeDocument/2006/relationships/chart" Target="../charts/chart44.xml"/></Relationships>
</file>

<file path=xl/drawings/drawing1.xml><?xml version="1.0" encoding="utf-8"?>
<xdr:wsDr xmlns:xdr="http://schemas.openxmlformats.org/drawingml/2006/spreadsheetDrawing" xmlns:a="http://schemas.openxmlformats.org/drawingml/2006/main">
  <xdr:twoCellAnchor>
    <xdr:from>
      <xdr:col>5</xdr:col>
      <xdr:colOff>96076</xdr:colOff>
      <xdr:row>18</xdr:row>
      <xdr:rowOff>171450</xdr:rowOff>
    </xdr:from>
    <xdr:to>
      <xdr:col>11</xdr:col>
      <xdr:colOff>800100</xdr:colOff>
      <xdr:row>35</xdr:row>
      <xdr:rowOff>192570</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223630</xdr:colOff>
      <xdr:row>38</xdr:row>
      <xdr:rowOff>16979</xdr:rowOff>
    </xdr:from>
    <xdr:to>
      <xdr:col>7</xdr:col>
      <xdr:colOff>118027</xdr:colOff>
      <xdr:row>48</xdr:row>
      <xdr:rowOff>83239</xdr:rowOff>
    </xdr:to>
    <xdr:graphicFrame macro="">
      <xdr:nvGraphicFramePr>
        <xdr:cNvPr id="3" name="グラフ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314326</xdr:colOff>
      <xdr:row>38</xdr:row>
      <xdr:rowOff>117200</xdr:rowOff>
    </xdr:from>
    <xdr:to>
      <xdr:col>9</xdr:col>
      <xdr:colOff>562804</xdr:colOff>
      <xdr:row>48</xdr:row>
      <xdr:rowOff>208309</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638175</xdr:colOff>
      <xdr:row>38</xdr:row>
      <xdr:rowOff>115957</xdr:rowOff>
    </xdr:from>
    <xdr:to>
      <xdr:col>11</xdr:col>
      <xdr:colOff>664266</xdr:colOff>
      <xdr:row>48</xdr:row>
      <xdr:rowOff>207065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38100</xdr:colOff>
      <xdr:row>33</xdr:row>
      <xdr:rowOff>133349</xdr:rowOff>
    </xdr:from>
    <xdr:to>
      <xdr:col>3</xdr:col>
      <xdr:colOff>742950</xdr:colOff>
      <xdr:row>48</xdr:row>
      <xdr:rowOff>95249</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811694</xdr:colOff>
      <xdr:row>38</xdr:row>
      <xdr:rowOff>107675</xdr:rowOff>
    </xdr:from>
    <xdr:to>
      <xdr:col>8</xdr:col>
      <xdr:colOff>819978</xdr:colOff>
      <xdr:row>48</xdr:row>
      <xdr:rowOff>198784</xdr:rowOff>
    </xdr:to>
    <xdr:graphicFrame macro="">
      <xdr:nvGraphicFramePr>
        <xdr:cNvPr id="5" name="グラフ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107672</xdr:colOff>
      <xdr:row>38</xdr:row>
      <xdr:rowOff>115957</xdr:rowOff>
    </xdr:from>
    <xdr:to>
      <xdr:col>10</xdr:col>
      <xdr:colOff>778566</xdr:colOff>
      <xdr:row>48</xdr:row>
      <xdr:rowOff>207065</xdr:rowOff>
    </xdr:to>
    <xdr:graphicFrame macro="">
      <xdr:nvGraphicFramePr>
        <xdr:cNvPr id="6" name="グラフ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48451</xdr:colOff>
      <xdr:row>18</xdr:row>
      <xdr:rowOff>76200</xdr:rowOff>
    </xdr:from>
    <xdr:to>
      <xdr:col>11</xdr:col>
      <xdr:colOff>752475</xdr:colOff>
      <xdr:row>35</xdr:row>
      <xdr:rowOff>97320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57150</xdr:colOff>
      <xdr:row>35</xdr:row>
      <xdr:rowOff>19049</xdr:rowOff>
    </xdr:from>
    <xdr:to>
      <xdr:col>3</xdr:col>
      <xdr:colOff>707750</xdr:colOff>
      <xdr:row>49</xdr:row>
      <xdr:rowOff>209549</xdr:rowOff>
    </xdr:to>
    <xdr:graphicFrame macro="">
      <xdr:nvGraphicFramePr>
        <xdr:cNvPr id="11" name="グラフ 10">
          <a:extLst>
            <a:ext uri="{FF2B5EF4-FFF2-40B4-BE49-F238E27FC236}">
              <a16:creationId xmlns:a16="http://schemas.microsoft.com/office/drawing/2014/main" id="{00000000-0008-0000-0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811694</xdr:colOff>
      <xdr:row>38</xdr:row>
      <xdr:rowOff>107675</xdr:rowOff>
    </xdr:from>
    <xdr:to>
      <xdr:col>8</xdr:col>
      <xdr:colOff>819978</xdr:colOff>
      <xdr:row>48</xdr:row>
      <xdr:rowOff>198784</xdr:rowOff>
    </xdr:to>
    <xdr:graphicFrame macro="">
      <xdr:nvGraphicFramePr>
        <xdr:cNvPr id="5" name="グラフ 4">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107672</xdr:colOff>
      <xdr:row>38</xdr:row>
      <xdr:rowOff>115957</xdr:rowOff>
    </xdr:from>
    <xdr:to>
      <xdr:col>10</xdr:col>
      <xdr:colOff>778566</xdr:colOff>
      <xdr:row>48</xdr:row>
      <xdr:rowOff>207065</xdr:rowOff>
    </xdr:to>
    <xdr:graphicFrame macro="">
      <xdr:nvGraphicFramePr>
        <xdr:cNvPr id="6" name="グラフ 5">
          <a:extLst>
            <a:ext uri="{FF2B5EF4-FFF2-40B4-BE49-F238E27FC236}">
              <a16:creationId xmlns:a16="http://schemas.microsoft.com/office/drawing/2014/main"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29401</xdr:colOff>
      <xdr:row>18</xdr:row>
      <xdr:rowOff>9525</xdr:rowOff>
    </xdr:from>
    <xdr:to>
      <xdr:col>11</xdr:col>
      <xdr:colOff>733425</xdr:colOff>
      <xdr:row>35</xdr:row>
      <xdr:rowOff>104775</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85725</xdr:colOff>
      <xdr:row>34</xdr:row>
      <xdr:rowOff>47624</xdr:rowOff>
    </xdr:from>
    <xdr:to>
      <xdr:col>3</xdr:col>
      <xdr:colOff>736325</xdr:colOff>
      <xdr:row>48</xdr:row>
      <xdr:rowOff>247649</xdr:rowOff>
    </xdr:to>
    <xdr:graphicFrame macro="">
      <xdr:nvGraphicFramePr>
        <xdr:cNvPr id="11" name="グラフ 10">
          <a:extLst>
            <a:ext uri="{FF2B5EF4-FFF2-40B4-BE49-F238E27FC236}">
              <a16:creationId xmlns:a16="http://schemas.microsoft.com/office/drawing/2014/main" id="{00000000-0008-0000-0C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344969</xdr:colOff>
      <xdr:row>38</xdr:row>
      <xdr:rowOff>136250</xdr:rowOff>
    </xdr:from>
    <xdr:to>
      <xdr:col>9</xdr:col>
      <xdr:colOff>343728</xdr:colOff>
      <xdr:row>48</xdr:row>
      <xdr:rowOff>227359</xdr:rowOff>
    </xdr:to>
    <xdr:graphicFrame macro="">
      <xdr:nvGraphicFramePr>
        <xdr:cNvPr id="5" name="グラフ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755372</xdr:colOff>
      <xdr:row>38</xdr:row>
      <xdr:rowOff>154057</xdr:rowOff>
    </xdr:from>
    <xdr:to>
      <xdr:col>11</xdr:col>
      <xdr:colOff>616641</xdr:colOff>
      <xdr:row>48</xdr:row>
      <xdr:rowOff>245165</xdr:rowOff>
    </xdr:to>
    <xdr:graphicFrame macro="">
      <xdr:nvGraphicFramePr>
        <xdr:cNvPr id="6" name="グラフ 5">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38926</xdr:colOff>
      <xdr:row>18</xdr:row>
      <xdr:rowOff>142875</xdr:rowOff>
    </xdr:from>
    <xdr:to>
      <xdr:col>11</xdr:col>
      <xdr:colOff>742950</xdr:colOff>
      <xdr:row>35</xdr:row>
      <xdr:rowOff>163995</xdr:rowOff>
    </xdr:to>
    <xdr:graphicFrame macro="">
      <xdr:nvGraphicFramePr>
        <xdr:cNvPr id="2" name="グラフ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38100</xdr:colOff>
      <xdr:row>34</xdr:row>
      <xdr:rowOff>28574</xdr:rowOff>
    </xdr:from>
    <xdr:to>
      <xdr:col>3</xdr:col>
      <xdr:colOff>688700</xdr:colOff>
      <xdr:row>48</xdr:row>
      <xdr:rowOff>228599</xdr:rowOff>
    </xdr:to>
    <xdr:graphicFrame macro="">
      <xdr:nvGraphicFramePr>
        <xdr:cNvPr id="11" name="グラフ 10">
          <a:extLst>
            <a:ext uri="{FF2B5EF4-FFF2-40B4-BE49-F238E27FC236}">
              <a16:creationId xmlns:a16="http://schemas.microsoft.com/office/drawing/2014/main"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71230</xdr:colOff>
      <xdr:row>38</xdr:row>
      <xdr:rowOff>150329</xdr:rowOff>
    </xdr:from>
    <xdr:to>
      <xdr:col>7</xdr:col>
      <xdr:colOff>504825</xdr:colOff>
      <xdr:row>48</xdr:row>
      <xdr:rowOff>216589</xdr:rowOff>
    </xdr:to>
    <xdr:graphicFrame macro="">
      <xdr:nvGraphicFramePr>
        <xdr:cNvPr id="4" name="グラフ 3">
          <a:extLst>
            <a:ext uri="{FF2B5EF4-FFF2-40B4-BE49-F238E27FC236}">
              <a16:creationId xmlns:a16="http://schemas.microsoft.com/office/drawing/2014/main"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573569</xdr:colOff>
      <xdr:row>38</xdr:row>
      <xdr:rowOff>117200</xdr:rowOff>
    </xdr:from>
    <xdr:to>
      <xdr:col>9</xdr:col>
      <xdr:colOff>572328</xdr:colOff>
      <xdr:row>48</xdr:row>
      <xdr:rowOff>208309</xdr:rowOff>
    </xdr:to>
    <xdr:graphicFrame macro="">
      <xdr:nvGraphicFramePr>
        <xdr:cNvPr id="5" name="グラフ 4">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764897</xdr:colOff>
      <xdr:row>38</xdr:row>
      <xdr:rowOff>87382</xdr:rowOff>
    </xdr:from>
    <xdr:to>
      <xdr:col>11</xdr:col>
      <xdr:colOff>626166</xdr:colOff>
      <xdr:row>48</xdr:row>
      <xdr:rowOff>178490</xdr:rowOff>
    </xdr:to>
    <xdr:graphicFrame macro="">
      <xdr:nvGraphicFramePr>
        <xdr:cNvPr id="6" name="グラフ 5">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10350</xdr:colOff>
      <xdr:row>18</xdr:row>
      <xdr:rowOff>66675</xdr:rowOff>
    </xdr:from>
    <xdr:to>
      <xdr:col>11</xdr:col>
      <xdr:colOff>781049</xdr:colOff>
      <xdr:row>35</xdr:row>
      <xdr:rowOff>87795</xdr:rowOff>
    </xdr:to>
    <xdr:graphicFrame macro="">
      <xdr:nvGraphicFramePr>
        <xdr:cNvPr id="2" name="グラフ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123825</xdr:colOff>
      <xdr:row>33</xdr:row>
      <xdr:rowOff>238124</xdr:rowOff>
    </xdr:from>
    <xdr:to>
      <xdr:col>3</xdr:col>
      <xdr:colOff>774425</xdr:colOff>
      <xdr:row>48</xdr:row>
      <xdr:rowOff>200024</xdr:rowOff>
    </xdr:to>
    <xdr:graphicFrame macro="">
      <xdr:nvGraphicFramePr>
        <xdr:cNvPr id="11" name="グラフ 10">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100853</xdr:colOff>
      <xdr:row>64</xdr:row>
      <xdr:rowOff>23530</xdr:rowOff>
    </xdr:from>
    <xdr:to>
      <xdr:col>10</xdr:col>
      <xdr:colOff>1075765</xdr:colOff>
      <xdr:row>94</xdr:row>
      <xdr:rowOff>149411</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29401</xdr:colOff>
      <xdr:row>18</xdr:row>
      <xdr:rowOff>95250</xdr:rowOff>
    </xdr:from>
    <xdr:to>
      <xdr:col>11</xdr:col>
      <xdr:colOff>733425</xdr:colOff>
      <xdr:row>35</xdr:row>
      <xdr:rowOff>116370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314326</xdr:colOff>
      <xdr:row>38</xdr:row>
      <xdr:rowOff>117200</xdr:rowOff>
    </xdr:from>
    <xdr:to>
      <xdr:col>9</xdr:col>
      <xdr:colOff>562804</xdr:colOff>
      <xdr:row>48</xdr:row>
      <xdr:rowOff>208309</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38</xdr:row>
      <xdr:rowOff>115957</xdr:rowOff>
    </xdr:from>
    <xdr:to>
      <xdr:col>11</xdr:col>
      <xdr:colOff>664266</xdr:colOff>
      <xdr:row>48</xdr:row>
      <xdr:rowOff>207065</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33</xdr:row>
      <xdr:rowOff>200024</xdr:rowOff>
    </xdr:from>
    <xdr:to>
      <xdr:col>3</xdr:col>
      <xdr:colOff>698225</xdr:colOff>
      <xdr:row>48</xdr:row>
      <xdr:rowOff>161924</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28575</xdr:colOff>
      <xdr:row>38</xdr:row>
      <xdr:rowOff>76200</xdr:rowOff>
    </xdr:from>
    <xdr:to>
      <xdr:col>7</xdr:col>
      <xdr:colOff>361950</xdr:colOff>
      <xdr:row>48</xdr:row>
      <xdr:rowOff>142460</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440219</xdr:colOff>
      <xdr:row>38</xdr:row>
      <xdr:rowOff>136250</xdr:rowOff>
    </xdr:from>
    <xdr:to>
      <xdr:col>9</xdr:col>
      <xdr:colOff>438978</xdr:colOff>
      <xdr:row>48</xdr:row>
      <xdr:rowOff>227359</xdr:rowOff>
    </xdr:to>
    <xdr:graphicFrame macro="">
      <xdr:nvGraphicFramePr>
        <xdr:cNvPr id="5" name="グラフ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21947</xdr:colOff>
      <xdr:row>38</xdr:row>
      <xdr:rowOff>87382</xdr:rowOff>
    </xdr:from>
    <xdr:to>
      <xdr:col>11</xdr:col>
      <xdr:colOff>692841</xdr:colOff>
      <xdr:row>48</xdr:row>
      <xdr:rowOff>178490</xdr:rowOff>
    </xdr:to>
    <xdr:graphicFrame macro="">
      <xdr:nvGraphicFramePr>
        <xdr:cNvPr id="6" name="グラフ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99251</xdr:colOff>
      <xdr:row>18</xdr:row>
      <xdr:rowOff>88900</xdr:rowOff>
    </xdr:from>
    <xdr:to>
      <xdr:col>11</xdr:col>
      <xdr:colOff>796925</xdr:colOff>
      <xdr:row>35</xdr:row>
      <xdr:rowOff>95250</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7" name="グラフ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95250</xdr:colOff>
      <xdr:row>33</xdr:row>
      <xdr:rowOff>200025</xdr:rowOff>
    </xdr:from>
    <xdr:to>
      <xdr:col>3</xdr:col>
      <xdr:colOff>745850</xdr:colOff>
      <xdr:row>48</xdr:row>
      <xdr:rowOff>161925</xdr:rowOff>
    </xdr:to>
    <xdr:graphicFrame macro="">
      <xdr:nvGraphicFramePr>
        <xdr:cNvPr id="4" name="グラフ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306869</xdr:colOff>
      <xdr:row>38</xdr:row>
      <xdr:rowOff>126725</xdr:rowOff>
    </xdr:from>
    <xdr:to>
      <xdr:col>9</xdr:col>
      <xdr:colOff>305628</xdr:colOff>
      <xdr:row>48</xdr:row>
      <xdr:rowOff>217834</xdr:rowOff>
    </xdr:to>
    <xdr:graphicFrame macro="">
      <xdr:nvGraphicFramePr>
        <xdr:cNvPr id="5" name="グラフ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469622</xdr:colOff>
      <xdr:row>38</xdr:row>
      <xdr:rowOff>135007</xdr:rowOff>
    </xdr:from>
    <xdr:to>
      <xdr:col>11</xdr:col>
      <xdr:colOff>330891</xdr:colOff>
      <xdr:row>48</xdr:row>
      <xdr:rowOff>226115</xdr:rowOff>
    </xdr:to>
    <xdr:graphicFrame macro="">
      <xdr:nvGraphicFramePr>
        <xdr:cNvPr id="6" name="グラフ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57976</xdr:colOff>
      <xdr:row>18</xdr:row>
      <xdr:rowOff>123825</xdr:rowOff>
    </xdr:from>
    <xdr:to>
      <xdr:col>11</xdr:col>
      <xdr:colOff>762000</xdr:colOff>
      <xdr:row>35</xdr:row>
      <xdr:rowOff>144945</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95250</xdr:colOff>
      <xdr:row>34</xdr:row>
      <xdr:rowOff>9524</xdr:rowOff>
    </xdr:from>
    <xdr:to>
      <xdr:col>3</xdr:col>
      <xdr:colOff>745850</xdr:colOff>
      <xdr:row>48</xdr:row>
      <xdr:rowOff>209549</xdr:rowOff>
    </xdr:to>
    <xdr:graphicFrame macro="">
      <xdr:nvGraphicFramePr>
        <xdr:cNvPr id="11" name="グラフ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306869</xdr:colOff>
      <xdr:row>38</xdr:row>
      <xdr:rowOff>107675</xdr:rowOff>
    </xdr:from>
    <xdr:to>
      <xdr:col>9</xdr:col>
      <xdr:colOff>305628</xdr:colOff>
      <xdr:row>48</xdr:row>
      <xdr:rowOff>198784</xdr:rowOff>
    </xdr:to>
    <xdr:graphicFrame macro="">
      <xdr:nvGraphicFramePr>
        <xdr:cNvPr id="5" name="グラフ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669647</xdr:colOff>
      <xdr:row>38</xdr:row>
      <xdr:rowOff>87382</xdr:rowOff>
    </xdr:from>
    <xdr:to>
      <xdr:col>11</xdr:col>
      <xdr:colOff>530916</xdr:colOff>
      <xdr:row>48</xdr:row>
      <xdr:rowOff>178490</xdr:rowOff>
    </xdr:to>
    <xdr:graphicFrame macro="">
      <xdr:nvGraphicFramePr>
        <xdr:cNvPr id="6" name="グラフ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38926</xdr:colOff>
      <xdr:row>18</xdr:row>
      <xdr:rowOff>28575</xdr:rowOff>
    </xdr:from>
    <xdr:to>
      <xdr:col>11</xdr:col>
      <xdr:colOff>742950</xdr:colOff>
      <xdr:row>35</xdr:row>
      <xdr:rowOff>49695</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76200</xdr:colOff>
      <xdr:row>33</xdr:row>
      <xdr:rowOff>238124</xdr:rowOff>
    </xdr:from>
    <xdr:to>
      <xdr:col>3</xdr:col>
      <xdr:colOff>726800</xdr:colOff>
      <xdr:row>48</xdr:row>
      <xdr:rowOff>200024</xdr:rowOff>
    </xdr:to>
    <xdr:graphicFrame macro="">
      <xdr:nvGraphicFramePr>
        <xdr:cNvPr id="11" name="グラフ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392594</xdr:colOff>
      <xdr:row>38</xdr:row>
      <xdr:rowOff>98150</xdr:rowOff>
    </xdr:from>
    <xdr:to>
      <xdr:col>9</xdr:col>
      <xdr:colOff>391353</xdr:colOff>
      <xdr:row>48</xdr:row>
      <xdr:rowOff>189259</xdr:rowOff>
    </xdr:to>
    <xdr:graphicFrame macro="">
      <xdr:nvGraphicFramePr>
        <xdr:cNvPr id="5" name="グラフ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679172</xdr:colOff>
      <xdr:row>38</xdr:row>
      <xdr:rowOff>115957</xdr:rowOff>
    </xdr:from>
    <xdr:to>
      <xdr:col>11</xdr:col>
      <xdr:colOff>540441</xdr:colOff>
      <xdr:row>48</xdr:row>
      <xdr:rowOff>207065</xdr:rowOff>
    </xdr:to>
    <xdr:graphicFrame macro="">
      <xdr:nvGraphicFramePr>
        <xdr:cNvPr id="6" name="グラフ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57976</xdr:colOff>
      <xdr:row>18</xdr:row>
      <xdr:rowOff>123825</xdr:rowOff>
    </xdr:from>
    <xdr:to>
      <xdr:col>11</xdr:col>
      <xdr:colOff>762000</xdr:colOff>
      <xdr:row>35</xdr:row>
      <xdr:rowOff>144945</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34</xdr:row>
      <xdr:rowOff>47624</xdr:rowOff>
    </xdr:from>
    <xdr:to>
      <xdr:col>3</xdr:col>
      <xdr:colOff>669650</xdr:colOff>
      <xdr:row>48</xdr:row>
      <xdr:rowOff>247649</xdr:rowOff>
    </xdr:to>
    <xdr:graphicFrame macro="">
      <xdr:nvGraphicFramePr>
        <xdr:cNvPr id="11" name="グラフ 10">
          <a:extLst>
            <a:ext uri="{FF2B5EF4-FFF2-40B4-BE49-F238E27FC236}">
              <a16:creationId xmlns:a16="http://schemas.microsoft.com/office/drawing/2014/main" id="{00000000-0008-0000-07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47625</xdr:colOff>
      <xdr:row>38</xdr:row>
      <xdr:rowOff>38100</xdr:rowOff>
    </xdr:from>
    <xdr:to>
      <xdr:col>7</xdr:col>
      <xdr:colOff>381000</xdr:colOff>
      <xdr:row>48</xdr:row>
      <xdr:rowOff>104360</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344969</xdr:colOff>
      <xdr:row>38</xdr:row>
      <xdr:rowOff>136250</xdr:rowOff>
    </xdr:from>
    <xdr:to>
      <xdr:col>9</xdr:col>
      <xdr:colOff>343728</xdr:colOff>
      <xdr:row>48</xdr:row>
      <xdr:rowOff>227359</xdr:rowOff>
    </xdr:to>
    <xdr:graphicFrame macro="">
      <xdr:nvGraphicFramePr>
        <xdr:cNvPr id="5" name="グラフ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679172</xdr:colOff>
      <xdr:row>38</xdr:row>
      <xdr:rowOff>135007</xdr:rowOff>
    </xdr:from>
    <xdr:to>
      <xdr:col>11</xdr:col>
      <xdr:colOff>540441</xdr:colOff>
      <xdr:row>48</xdr:row>
      <xdr:rowOff>226115</xdr:rowOff>
    </xdr:to>
    <xdr:graphicFrame macro="">
      <xdr:nvGraphicFramePr>
        <xdr:cNvPr id="6" name="グラフ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86551</xdr:colOff>
      <xdr:row>18</xdr:row>
      <xdr:rowOff>152400</xdr:rowOff>
    </xdr:from>
    <xdr:to>
      <xdr:col>11</xdr:col>
      <xdr:colOff>790575</xdr:colOff>
      <xdr:row>35</xdr:row>
      <xdr:rowOff>173520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66675</xdr:colOff>
      <xdr:row>33</xdr:row>
      <xdr:rowOff>228599</xdr:rowOff>
    </xdr:from>
    <xdr:to>
      <xdr:col>3</xdr:col>
      <xdr:colOff>717275</xdr:colOff>
      <xdr:row>48</xdr:row>
      <xdr:rowOff>190499</xdr:rowOff>
    </xdr:to>
    <xdr:graphicFrame macro="">
      <xdr:nvGraphicFramePr>
        <xdr:cNvPr id="11" name="グラフ 10">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811694</xdr:colOff>
      <xdr:row>38</xdr:row>
      <xdr:rowOff>107675</xdr:rowOff>
    </xdr:from>
    <xdr:to>
      <xdr:col>8</xdr:col>
      <xdr:colOff>819978</xdr:colOff>
      <xdr:row>48</xdr:row>
      <xdr:rowOff>198784</xdr:rowOff>
    </xdr:to>
    <xdr:graphicFrame macro="">
      <xdr:nvGraphicFramePr>
        <xdr:cNvPr id="5" name="グラフ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107672</xdr:colOff>
      <xdr:row>38</xdr:row>
      <xdr:rowOff>115957</xdr:rowOff>
    </xdr:from>
    <xdr:to>
      <xdr:col>10</xdr:col>
      <xdr:colOff>778566</xdr:colOff>
      <xdr:row>48</xdr:row>
      <xdr:rowOff>207065</xdr:rowOff>
    </xdr:to>
    <xdr:graphicFrame macro="">
      <xdr:nvGraphicFramePr>
        <xdr:cNvPr id="6" name="グラフ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48451</xdr:colOff>
      <xdr:row>18</xdr:row>
      <xdr:rowOff>123825</xdr:rowOff>
    </xdr:from>
    <xdr:to>
      <xdr:col>11</xdr:col>
      <xdr:colOff>752475</xdr:colOff>
      <xdr:row>35</xdr:row>
      <xdr:rowOff>144945</xdr:rowOff>
    </xdr:to>
    <xdr:graphicFrame macro="">
      <xdr:nvGraphicFramePr>
        <xdr:cNvPr id="2" name="グラフ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104775</xdr:colOff>
      <xdr:row>34</xdr:row>
      <xdr:rowOff>85724</xdr:rowOff>
    </xdr:from>
    <xdr:to>
      <xdr:col>3</xdr:col>
      <xdr:colOff>755375</xdr:colOff>
      <xdr:row>48</xdr:row>
      <xdr:rowOff>180974</xdr:rowOff>
    </xdr:to>
    <xdr:graphicFrame macro="">
      <xdr:nvGraphicFramePr>
        <xdr:cNvPr id="11" name="グラフ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335444</xdr:colOff>
      <xdr:row>38</xdr:row>
      <xdr:rowOff>117200</xdr:rowOff>
    </xdr:from>
    <xdr:to>
      <xdr:col>9</xdr:col>
      <xdr:colOff>334203</xdr:colOff>
      <xdr:row>48</xdr:row>
      <xdr:rowOff>208309</xdr:rowOff>
    </xdr:to>
    <xdr:graphicFrame macro="">
      <xdr:nvGraphicFramePr>
        <xdr:cNvPr id="5" name="グラフ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612497</xdr:colOff>
      <xdr:row>38</xdr:row>
      <xdr:rowOff>144532</xdr:rowOff>
    </xdr:from>
    <xdr:to>
      <xdr:col>11</xdr:col>
      <xdr:colOff>473766</xdr:colOff>
      <xdr:row>48</xdr:row>
      <xdr:rowOff>235640</xdr:rowOff>
    </xdr:to>
    <xdr:graphicFrame macro="">
      <xdr:nvGraphicFramePr>
        <xdr:cNvPr id="6" name="グラフ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57976</xdr:colOff>
      <xdr:row>18</xdr:row>
      <xdr:rowOff>123825</xdr:rowOff>
    </xdr:from>
    <xdr:to>
      <xdr:col>11</xdr:col>
      <xdr:colOff>762000</xdr:colOff>
      <xdr:row>35</xdr:row>
      <xdr:rowOff>144945</xdr:rowOff>
    </xdr:to>
    <xdr:graphicFrame macro="">
      <xdr:nvGraphicFramePr>
        <xdr:cNvPr id="2" name="グラフ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104775</xdr:colOff>
      <xdr:row>34</xdr:row>
      <xdr:rowOff>9524</xdr:rowOff>
    </xdr:from>
    <xdr:to>
      <xdr:col>3</xdr:col>
      <xdr:colOff>755375</xdr:colOff>
      <xdr:row>48</xdr:row>
      <xdr:rowOff>209549</xdr:rowOff>
    </xdr:to>
    <xdr:graphicFrame macro="">
      <xdr:nvGraphicFramePr>
        <xdr:cNvPr id="11" name="グラフ 10">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38</xdr:row>
      <xdr:rowOff>0</xdr:rowOff>
    </xdr:from>
    <xdr:to>
      <xdr:col>7</xdr:col>
      <xdr:colOff>333375</xdr:colOff>
      <xdr:row>48</xdr:row>
      <xdr:rowOff>66260</xdr:rowOff>
    </xdr:to>
    <xdr:graphicFrame macro="">
      <xdr:nvGraphicFramePr>
        <xdr:cNvPr id="3" name="グラフ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ri-mama.com/eng/household-budget-templat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1FAF1-8243-4EE4-9C87-2A18ECD30146}">
  <sheetPr codeName="Sheet1">
    <tabColor theme="9" tint="0.59999389629810485"/>
  </sheetPr>
  <dimension ref="B2:T47"/>
  <sheetViews>
    <sheetView showGridLines="0" tabSelected="1" workbookViewId="0"/>
  </sheetViews>
  <sheetFormatPr baseColWidth="10" defaultColWidth="8.83203125" defaultRowHeight="19"/>
  <cols>
    <col min="1" max="1" width="3.6640625" style="222" customWidth="1"/>
    <col min="2" max="2" width="7.83203125" style="222" customWidth="1"/>
    <col min="3" max="3" width="9" style="222" customWidth="1"/>
    <col min="4" max="4" width="9.1640625" style="222" customWidth="1"/>
    <col min="5" max="5" width="9.33203125" style="222" customWidth="1"/>
    <col min="6" max="6" width="8.1640625" style="222" customWidth="1"/>
    <col min="7" max="7" width="7.6640625" style="222" customWidth="1"/>
    <col min="8" max="9" width="8.6640625" style="222" customWidth="1"/>
    <col min="10" max="10" width="8.1640625" style="222" customWidth="1"/>
    <col min="11" max="11" width="7.6640625" style="222" customWidth="1"/>
    <col min="12" max="12" width="9" style="222" customWidth="1"/>
    <col min="13" max="13" width="10" style="222" customWidth="1"/>
    <col min="14" max="14" width="11.33203125" style="222" bestFit="1" customWidth="1"/>
    <col min="15" max="15" width="9.5" style="222" customWidth="1"/>
    <col min="16" max="16" width="9.33203125" style="222" customWidth="1"/>
    <col min="17" max="17" width="14.83203125" style="222" customWidth="1"/>
    <col min="18" max="18" width="5.1640625" style="222" customWidth="1"/>
    <col min="19" max="16384" width="8.83203125" style="222"/>
  </cols>
  <sheetData>
    <row r="2" spans="2:20">
      <c r="B2" s="221" t="s">
        <v>85</v>
      </c>
    </row>
    <row r="3" spans="2:20">
      <c r="B3" s="221" t="s">
        <v>86</v>
      </c>
    </row>
    <row r="5" spans="2:20">
      <c r="B5" s="223" t="s">
        <v>9</v>
      </c>
    </row>
    <row r="7" spans="2:20">
      <c r="B7" s="316" t="s">
        <v>3</v>
      </c>
      <c r="C7" s="317"/>
      <c r="D7" s="224"/>
      <c r="E7" s="316" t="s">
        <v>4</v>
      </c>
      <c r="F7" s="320"/>
      <c r="G7" s="225"/>
      <c r="H7" s="316" t="s">
        <v>5</v>
      </c>
      <c r="I7" s="317"/>
      <c r="K7" s="316" t="s">
        <v>87</v>
      </c>
      <c r="L7" s="317"/>
      <c r="M7" s="226"/>
      <c r="N7" s="316" t="s">
        <v>88</v>
      </c>
      <c r="O7" s="317"/>
      <c r="Q7" s="227" t="s">
        <v>8</v>
      </c>
      <c r="R7" s="228"/>
      <c r="S7" s="229" t="s">
        <v>47</v>
      </c>
      <c r="T7" s="230"/>
    </row>
    <row r="8" spans="2:20">
      <c r="B8" s="318" t="s">
        <v>89</v>
      </c>
      <c r="C8" s="319"/>
      <c r="D8" s="231"/>
      <c r="E8" s="321" t="s">
        <v>90</v>
      </c>
      <c r="F8" s="322"/>
      <c r="G8" s="232"/>
      <c r="H8" s="318" t="s">
        <v>91</v>
      </c>
      <c r="I8" s="319"/>
      <c r="J8" s="233"/>
      <c r="K8" s="318" t="s">
        <v>92</v>
      </c>
      <c r="L8" s="319"/>
      <c r="M8" s="233"/>
      <c r="N8" s="318" t="s">
        <v>93</v>
      </c>
      <c r="O8" s="319"/>
      <c r="Q8" s="234"/>
      <c r="R8" s="235"/>
      <c r="S8" s="47">
        <v>1</v>
      </c>
      <c r="T8" s="48" t="s">
        <v>94</v>
      </c>
    </row>
    <row r="9" spans="2:20">
      <c r="B9" s="314" t="s">
        <v>95</v>
      </c>
      <c r="C9" s="315"/>
      <c r="D9" s="231"/>
      <c r="E9" s="323" t="s">
        <v>96</v>
      </c>
      <c r="F9" s="324"/>
      <c r="G9" s="232"/>
      <c r="H9" s="314" t="s">
        <v>97</v>
      </c>
      <c r="I9" s="315"/>
      <c r="J9" s="233"/>
      <c r="K9" s="314" t="s">
        <v>98</v>
      </c>
      <c r="L9" s="315"/>
      <c r="M9" s="233"/>
      <c r="N9" s="314" t="s">
        <v>99</v>
      </c>
      <c r="O9" s="315"/>
      <c r="Q9" s="236"/>
      <c r="R9" s="235"/>
    </row>
    <row r="10" spans="2:20">
      <c r="B10" s="314"/>
      <c r="C10" s="315"/>
      <c r="D10" s="231"/>
      <c r="E10" s="323" t="s">
        <v>100</v>
      </c>
      <c r="F10" s="324"/>
      <c r="G10" s="232"/>
      <c r="H10" s="314"/>
      <c r="I10" s="315"/>
      <c r="J10" s="233"/>
      <c r="K10" s="314" t="s">
        <v>101</v>
      </c>
      <c r="L10" s="315"/>
      <c r="M10" s="233"/>
      <c r="N10" s="314" t="s">
        <v>102</v>
      </c>
      <c r="O10" s="315"/>
      <c r="Q10" s="236"/>
      <c r="R10" s="235"/>
    </row>
    <row r="11" spans="2:20">
      <c r="B11" s="314"/>
      <c r="C11" s="315"/>
      <c r="D11" s="231"/>
      <c r="E11" s="323"/>
      <c r="F11" s="324"/>
      <c r="G11" s="232"/>
      <c r="H11" s="314"/>
      <c r="I11" s="315"/>
      <c r="J11" s="233"/>
      <c r="K11" s="314" t="s">
        <v>103</v>
      </c>
      <c r="L11" s="315"/>
      <c r="M11" s="233"/>
      <c r="N11" s="314" t="s">
        <v>104</v>
      </c>
      <c r="O11" s="315"/>
      <c r="Q11" s="236"/>
      <c r="R11" s="235"/>
    </row>
    <row r="12" spans="2:20">
      <c r="B12" s="314"/>
      <c r="C12" s="315"/>
      <c r="D12" s="231"/>
      <c r="E12" s="323"/>
      <c r="F12" s="324"/>
      <c r="G12" s="232"/>
      <c r="H12" s="314"/>
      <c r="I12" s="315"/>
      <c r="J12" s="233"/>
      <c r="K12" s="314" t="s">
        <v>105</v>
      </c>
      <c r="L12" s="315"/>
      <c r="M12" s="233"/>
      <c r="N12" s="314" t="s">
        <v>106</v>
      </c>
      <c r="O12" s="315"/>
      <c r="Q12" s="236"/>
      <c r="R12" s="235"/>
    </row>
    <row r="13" spans="2:20">
      <c r="B13" s="314"/>
      <c r="C13" s="315"/>
      <c r="D13" s="231"/>
      <c r="E13" s="314"/>
      <c r="F13" s="315"/>
      <c r="G13" s="232"/>
      <c r="H13" s="314"/>
      <c r="I13" s="315"/>
      <c r="J13" s="233"/>
      <c r="K13" s="314" t="s">
        <v>107</v>
      </c>
      <c r="L13" s="315"/>
      <c r="M13" s="233"/>
      <c r="N13" s="314"/>
      <c r="O13" s="315"/>
      <c r="Q13" s="236"/>
      <c r="R13" s="235"/>
    </row>
    <row r="14" spans="2:20">
      <c r="B14" s="314"/>
      <c r="C14" s="315"/>
      <c r="D14" s="231"/>
      <c r="E14" s="314"/>
      <c r="F14" s="315"/>
      <c r="G14" s="232"/>
      <c r="H14" s="314"/>
      <c r="I14" s="315"/>
      <c r="J14" s="233"/>
      <c r="K14" s="314" t="s">
        <v>108</v>
      </c>
      <c r="L14" s="315"/>
      <c r="M14" s="233"/>
      <c r="N14" s="314"/>
      <c r="O14" s="315"/>
      <c r="Q14" s="236"/>
      <c r="R14" s="235"/>
    </row>
    <row r="15" spans="2:20">
      <c r="B15" s="314"/>
      <c r="C15" s="315"/>
      <c r="D15" s="231"/>
      <c r="E15" s="314"/>
      <c r="F15" s="315"/>
      <c r="G15" s="232"/>
      <c r="H15" s="314"/>
      <c r="I15" s="315"/>
      <c r="J15" s="233"/>
      <c r="K15" s="314" t="s">
        <v>109</v>
      </c>
      <c r="L15" s="315"/>
      <c r="M15" s="233"/>
      <c r="N15" s="314"/>
      <c r="O15" s="315"/>
      <c r="Q15" s="236"/>
      <c r="R15" s="235"/>
    </row>
    <row r="16" spans="2:20">
      <c r="B16" s="314"/>
      <c r="C16" s="315"/>
      <c r="D16" s="231"/>
      <c r="E16" s="314"/>
      <c r="F16" s="315"/>
      <c r="G16" s="232"/>
      <c r="H16" s="314"/>
      <c r="I16" s="315"/>
      <c r="J16" s="237"/>
      <c r="K16" s="314"/>
      <c r="L16" s="315"/>
      <c r="M16" s="233"/>
      <c r="N16" s="314"/>
      <c r="O16" s="315"/>
      <c r="Q16" s="236"/>
      <c r="R16" s="235"/>
    </row>
    <row r="17" spans="2:18">
      <c r="B17" s="314"/>
      <c r="C17" s="315"/>
      <c r="D17" s="231"/>
      <c r="E17" s="314"/>
      <c r="F17" s="315"/>
      <c r="G17" s="232"/>
      <c r="H17" s="314"/>
      <c r="I17" s="315"/>
      <c r="J17" s="233"/>
      <c r="K17" s="314"/>
      <c r="L17" s="315"/>
      <c r="M17" s="233"/>
      <c r="N17" s="314"/>
      <c r="O17" s="315"/>
      <c r="Q17" s="236"/>
      <c r="R17" s="235"/>
    </row>
    <row r="18" spans="2:18">
      <c r="B18" s="325"/>
      <c r="C18" s="326"/>
      <c r="D18" s="231"/>
      <c r="E18" s="325"/>
      <c r="F18" s="326"/>
      <c r="G18" s="238"/>
      <c r="H18" s="325"/>
      <c r="I18" s="326"/>
      <c r="J18" s="233"/>
      <c r="K18" s="325"/>
      <c r="L18" s="326"/>
      <c r="M18" s="233"/>
      <c r="N18" s="325"/>
      <c r="O18" s="326"/>
      <c r="Q18" s="239"/>
      <c r="R18" s="235"/>
    </row>
    <row r="20" spans="2:18">
      <c r="B20" s="222" t="s">
        <v>110</v>
      </c>
    </row>
    <row r="21" spans="2:18">
      <c r="B21" s="222" t="s">
        <v>111</v>
      </c>
    </row>
    <row r="22" spans="2:18">
      <c r="B22" s="240" t="s">
        <v>112</v>
      </c>
      <c r="C22" s="241"/>
      <c r="D22" s="241"/>
      <c r="E22" s="241"/>
      <c r="F22" s="241"/>
      <c r="G22" s="241"/>
      <c r="H22" s="241"/>
    </row>
    <row r="23" spans="2:18">
      <c r="B23" s="240" t="s">
        <v>113</v>
      </c>
      <c r="C23" s="241"/>
      <c r="D23" s="241"/>
      <c r="E23" s="241"/>
      <c r="F23" s="241"/>
      <c r="G23" s="241"/>
      <c r="H23" s="241"/>
    </row>
    <row r="24" spans="2:18">
      <c r="B24" s="223" t="s">
        <v>81</v>
      </c>
      <c r="C24" s="242"/>
    </row>
    <row r="25" spans="2:18" ht="20" thickBot="1">
      <c r="B25" s="243"/>
      <c r="C25" s="244"/>
    </row>
    <row r="26" spans="2:18" ht="20" thickTop="1">
      <c r="B26" s="245" t="s">
        <v>56</v>
      </c>
      <c r="C26" s="60"/>
      <c r="D26" s="246">
        <v>500</v>
      </c>
      <c r="E26" s="247">
        <v>500</v>
      </c>
      <c r="F26" s="60"/>
      <c r="G26" s="246"/>
      <c r="H26" s="247"/>
      <c r="I26" s="60"/>
      <c r="J26" s="246"/>
      <c r="K26" s="247"/>
      <c r="L26" s="60"/>
      <c r="M26" s="246"/>
      <c r="N26" s="248"/>
      <c r="O26" s="249">
        <v>500</v>
      </c>
      <c r="P26" s="250">
        <v>500</v>
      </c>
    </row>
    <row r="27" spans="2:18">
      <c r="B27" s="251" t="s">
        <v>57</v>
      </c>
      <c r="C27" s="335" t="s">
        <v>102</v>
      </c>
      <c r="D27" s="336"/>
      <c r="E27" s="337"/>
      <c r="F27" s="335" t="s">
        <v>114</v>
      </c>
      <c r="G27" s="336"/>
      <c r="H27" s="337"/>
      <c r="I27" s="335" t="s">
        <v>115</v>
      </c>
      <c r="J27" s="336"/>
      <c r="K27" s="337"/>
      <c r="L27" s="335"/>
      <c r="M27" s="336"/>
      <c r="N27" s="337"/>
      <c r="O27" s="338" t="s">
        <v>18</v>
      </c>
      <c r="P27" s="339"/>
    </row>
    <row r="28" spans="2:18" ht="20" thickBot="1">
      <c r="B28" s="252"/>
      <c r="C28" s="253" t="s">
        <v>58</v>
      </c>
      <c r="D28" s="254" t="s">
        <v>59</v>
      </c>
      <c r="E28" s="255" t="s">
        <v>60</v>
      </c>
      <c r="F28" s="253" t="s">
        <v>58</v>
      </c>
      <c r="G28" s="254" t="s">
        <v>59</v>
      </c>
      <c r="H28" s="255" t="s">
        <v>60</v>
      </c>
      <c r="I28" s="253" t="s">
        <v>58</v>
      </c>
      <c r="J28" s="254" t="s">
        <v>59</v>
      </c>
      <c r="K28" s="255" t="s">
        <v>60</v>
      </c>
      <c r="L28" s="253" t="s">
        <v>58</v>
      </c>
      <c r="M28" s="254" t="s">
        <v>59</v>
      </c>
      <c r="N28" s="256" t="s">
        <v>60</v>
      </c>
      <c r="O28" s="257" t="s">
        <v>59</v>
      </c>
      <c r="P28" s="258" t="s">
        <v>60</v>
      </c>
    </row>
    <row r="29" spans="2:18" ht="20" thickTop="1">
      <c r="B29" s="327" t="s">
        <v>61</v>
      </c>
      <c r="C29" s="259" t="s">
        <v>116</v>
      </c>
      <c r="D29" s="260">
        <v>500</v>
      </c>
      <c r="E29" s="261">
        <v>500</v>
      </c>
      <c r="F29" s="259"/>
      <c r="G29" s="260"/>
      <c r="H29" s="261"/>
      <c r="I29" s="259"/>
      <c r="J29" s="260"/>
      <c r="K29" s="261"/>
      <c r="L29" s="259"/>
      <c r="M29" s="260"/>
      <c r="N29" s="262"/>
      <c r="O29" s="329">
        <f>0+SUM(D34,G34,J34,M34)</f>
        <v>500</v>
      </c>
      <c r="P29" s="332">
        <f>0+SUM(E34,H34,K34,N34,)</f>
        <v>500</v>
      </c>
    </row>
    <row r="30" spans="2:18">
      <c r="B30" s="327"/>
      <c r="C30" s="263"/>
      <c r="D30" s="264"/>
      <c r="E30" s="265"/>
      <c r="F30" s="263"/>
      <c r="G30" s="264"/>
      <c r="H30" s="265"/>
      <c r="I30" s="263"/>
      <c r="J30" s="264"/>
      <c r="K30" s="265"/>
      <c r="L30" s="263"/>
      <c r="M30" s="264"/>
      <c r="N30" s="266"/>
      <c r="O30" s="330"/>
      <c r="P30" s="333"/>
    </row>
    <row r="31" spans="2:18">
      <c r="B31" s="327"/>
      <c r="C31" s="267"/>
      <c r="D31" s="268"/>
      <c r="E31" s="269"/>
      <c r="F31" s="267"/>
      <c r="G31" s="268"/>
      <c r="H31" s="269"/>
      <c r="I31" s="267"/>
      <c r="J31" s="268"/>
      <c r="K31" s="269"/>
      <c r="L31" s="267"/>
      <c r="M31" s="268"/>
      <c r="N31" s="270"/>
      <c r="O31" s="330"/>
      <c r="P31" s="333"/>
    </row>
    <row r="32" spans="2:18">
      <c r="B32" s="327"/>
      <c r="C32" s="263"/>
      <c r="D32" s="264"/>
      <c r="E32" s="265"/>
      <c r="F32" s="263"/>
      <c r="G32" s="264"/>
      <c r="H32" s="265"/>
      <c r="I32" s="263"/>
      <c r="J32" s="264"/>
      <c r="K32" s="265"/>
      <c r="L32" s="263"/>
      <c r="M32" s="264"/>
      <c r="N32" s="266"/>
      <c r="O32" s="330"/>
      <c r="P32" s="333"/>
    </row>
    <row r="33" spans="2:16">
      <c r="B33" s="327"/>
      <c r="C33" s="267"/>
      <c r="D33" s="268"/>
      <c r="E33" s="269"/>
      <c r="F33" s="267"/>
      <c r="G33" s="268"/>
      <c r="H33" s="269"/>
      <c r="I33" s="267"/>
      <c r="J33" s="268"/>
      <c r="K33" s="269"/>
      <c r="L33" s="267"/>
      <c r="M33" s="268"/>
      <c r="N33" s="270"/>
      <c r="O33" s="330"/>
      <c r="P33" s="333"/>
    </row>
    <row r="34" spans="2:16" ht="20" thickBot="1">
      <c r="B34" s="328"/>
      <c r="C34" s="271" t="s">
        <v>1</v>
      </c>
      <c r="D34" s="272">
        <f>SUM(D29:D33)</f>
        <v>500</v>
      </c>
      <c r="E34" s="273">
        <f>SUM(E29:E33)</f>
        <v>500</v>
      </c>
      <c r="F34" s="271" t="s">
        <v>1</v>
      </c>
      <c r="G34" s="272">
        <f>SUM(G29:G33)</f>
        <v>0</v>
      </c>
      <c r="H34" s="273">
        <f>SUM(H29:H33)</f>
        <v>0</v>
      </c>
      <c r="I34" s="271" t="s">
        <v>1</v>
      </c>
      <c r="J34" s="272">
        <f>SUM(J29:J33)</f>
        <v>0</v>
      </c>
      <c r="K34" s="273">
        <f>SUM(K29:K33)</f>
        <v>0</v>
      </c>
      <c r="L34" s="271" t="s">
        <v>1</v>
      </c>
      <c r="M34" s="272">
        <f>SUM(M29:M33)</f>
        <v>0</v>
      </c>
      <c r="N34" s="273">
        <f>SUM(N29:N33)</f>
        <v>0</v>
      </c>
      <c r="O34" s="331"/>
      <c r="P34" s="334"/>
    </row>
    <row r="35" spans="2:16" ht="20" thickTop="1"/>
    <row r="36" spans="2:16">
      <c r="B36" s="274" t="s">
        <v>117</v>
      </c>
      <c r="C36" s="275"/>
      <c r="D36" s="275"/>
      <c r="E36" s="275"/>
      <c r="F36" s="275"/>
      <c r="G36" s="275"/>
      <c r="H36" s="275"/>
      <c r="I36" s="275"/>
      <c r="J36" s="275"/>
      <c r="K36" s="275"/>
      <c r="L36" s="275"/>
      <c r="M36" s="276"/>
      <c r="N36" s="277"/>
    </row>
    <row r="37" spans="2:16">
      <c r="B37" s="274" t="s">
        <v>118</v>
      </c>
      <c r="C37" s="275"/>
      <c r="D37" s="275"/>
      <c r="E37" s="275"/>
      <c r="F37" s="275"/>
      <c r="G37" s="275"/>
      <c r="H37" s="275"/>
      <c r="I37" s="275"/>
      <c r="J37" s="275"/>
      <c r="K37" s="275"/>
      <c r="L37" s="275"/>
      <c r="M37" s="276"/>
      <c r="N37" s="277"/>
    </row>
    <row r="38" spans="2:16">
      <c r="B38" s="274" t="s">
        <v>119</v>
      </c>
      <c r="C38" s="275"/>
      <c r="D38" s="275"/>
      <c r="E38" s="275"/>
      <c r="F38" s="275"/>
      <c r="G38" s="275"/>
      <c r="H38" s="275"/>
      <c r="I38" s="275"/>
      <c r="J38" s="275"/>
      <c r="K38" s="275"/>
      <c r="L38" s="275"/>
      <c r="M38" s="276"/>
      <c r="N38" s="277"/>
    </row>
    <row r="40" spans="2:16">
      <c r="B40" s="223" t="s">
        <v>120</v>
      </c>
      <c r="C40" s="242"/>
    </row>
    <row r="41" spans="2:16">
      <c r="B41" s="222" t="s">
        <v>121</v>
      </c>
    </row>
    <row r="43" spans="2:16">
      <c r="B43" s="223" t="s">
        <v>122</v>
      </c>
      <c r="C43" s="242"/>
      <c r="D43" s="242"/>
      <c r="E43" s="242"/>
    </row>
    <row r="44" spans="2:16">
      <c r="B44" s="222" t="s">
        <v>123</v>
      </c>
    </row>
    <row r="46" spans="2:16">
      <c r="B46" s="222" t="s">
        <v>124</v>
      </c>
    </row>
    <row r="47" spans="2:16" ht="20">
      <c r="B47" s="46" t="s">
        <v>125</v>
      </c>
    </row>
  </sheetData>
  <mergeCells count="68">
    <mergeCell ref="B29:B34"/>
    <mergeCell ref="O29:O34"/>
    <mergeCell ref="P29:P34"/>
    <mergeCell ref="C27:E27"/>
    <mergeCell ref="F27:H27"/>
    <mergeCell ref="I27:K27"/>
    <mergeCell ref="L27:N27"/>
    <mergeCell ref="O27:P27"/>
    <mergeCell ref="B18:C18"/>
    <mergeCell ref="E18:F18"/>
    <mergeCell ref="H18:I18"/>
    <mergeCell ref="K18:L18"/>
    <mergeCell ref="N18:O18"/>
    <mergeCell ref="B17:C17"/>
    <mergeCell ref="E17:F17"/>
    <mergeCell ref="H17:I17"/>
    <mergeCell ref="K17:L17"/>
    <mergeCell ref="N17:O17"/>
    <mergeCell ref="B16:C16"/>
    <mergeCell ref="E16:F16"/>
    <mergeCell ref="H16:I16"/>
    <mergeCell ref="K16:L16"/>
    <mergeCell ref="N16:O16"/>
    <mergeCell ref="B13:C13"/>
    <mergeCell ref="B14:C14"/>
    <mergeCell ref="B15:C15"/>
    <mergeCell ref="B7:C7"/>
    <mergeCell ref="B8:C8"/>
    <mergeCell ref="B9:C9"/>
    <mergeCell ref="B10:C10"/>
    <mergeCell ref="B11:C11"/>
    <mergeCell ref="B12:C12"/>
    <mergeCell ref="N7:O7"/>
    <mergeCell ref="N8:O8"/>
    <mergeCell ref="N9:O9"/>
    <mergeCell ref="N15:O15"/>
    <mergeCell ref="K11:L11"/>
    <mergeCell ref="K12:L12"/>
    <mergeCell ref="K13:L13"/>
    <mergeCell ref="K14:L14"/>
    <mergeCell ref="K15:L15"/>
    <mergeCell ref="N10:O10"/>
    <mergeCell ref="N11:O11"/>
    <mergeCell ref="N12:O12"/>
    <mergeCell ref="N13:O13"/>
    <mergeCell ref="N14:O14"/>
    <mergeCell ref="H14:I14"/>
    <mergeCell ref="H15:I15"/>
    <mergeCell ref="K7:L7"/>
    <mergeCell ref="K8:L8"/>
    <mergeCell ref="K9:L9"/>
    <mergeCell ref="K10:L10"/>
    <mergeCell ref="E13:F13"/>
    <mergeCell ref="E14:F14"/>
    <mergeCell ref="E15:F15"/>
    <mergeCell ref="H7:I7"/>
    <mergeCell ref="H8:I8"/>
    <mergeCell ref="H9:I9"/>
    <mergeCell ref="H10:I10"/>
    <mergeCell ref="H11:I11"/>
    <mergeCell ref="E7:F7"/>
    <mergeCell ref="E8:F8"/>
    <mergeCell ref="E9:F9"/>
    <mergeCell ref="E10:F10"/>
    <mergeCell ref="E11:F11"/>
    <mergeCell ref="E12:F12"/>
    <mergeCell ref="H12:I12"/>
    <mergeCell ref="H13:I13"/>
  </mergeCells>
  <phoneticPr fontId="1"/>
  <dataValidations count="1">
    <dataValidation type="list" allowBlank="1" showInputMessage="1" showErrorMessage="1" sqref="S8" xr:uid="{AD472591-1940-42A5-BBA9-4472A83F3D77}">
      <formula1>"1,2,3,4,5,6,7,8,9,10,11,12,13,14,15,16,17,18,19,20,21,22,23,24,25,26,27,28,29,30,31"</formula1>
    </dataValidation>
  </dataValidations>
  <hyperlinks>
    <hyperlink ref="B47" r:id="rId1" display="https://ari-mama.com/eng/household-budget-template/" xr:uid="{1B00B089-D2EB-4D3C-A74E-7BE959547FCE}"/>
  </hyperlinks>
  <pageMargins left="0.7" right="0.7" top="0.75" bottom="0.75" header="0.3" footer="0.3"/>
  <pageSetup paperSize="281"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41DE9-A316-4A19-B726-A2AB6CB2B3DB}">
  <sheetPr codeName="Sheet9">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27</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Special!P42</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46569</v>
      </c>
      <c r="H21" s="110">
        <f>INDEX(C55:P55,MATCH(MAX(C55:P55)+1,C55:P55,1))</f>
        <v>46572</v>
      </c>
      <c r="I21" s="110" cm="1">
        <f t="array" ref="I21">INDEX(C103:P103,MATCH("*?",INDEX(C103:P103&amp;"",0),0))</f>
        <v>46594</v>
      </c>
      <c r="J21" s="110">
        <f>INDEX(C103:P103,MATCH(MAX(C103:P103)+1,C103:P103,1))</f>
        <v>46599</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1-4th</v>
      </c>
      <c r="H23" s="114" t="str">
        <f>DAY(C67)&amp;"-"&amp;DAY(O67)&amp;"th"</f>
        <v>5-11th</v>
      </c>
      <c r="I23" s="114" t="str">
        <f>DAY(C79)&amp;"-"&amp;DAY(O79)&amp;"th"</f>
        <v>12-18th</v>
      </c>
      <c r="J23" s="114" t="str">
        <f>DAY(C91)&amp;"-"&amp;DAY(O91)&amp;"th"</f>
        <v>19-25th</v>
      </c>
      <c r="K23" s="114" t="str">
        <f>DAY(I21)&amp;"-"&amp;DAY(J21)&amp;"th"</f>
        <v>26-31th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t="e">
        <f t="shared" ref="G50" si="8">WEEKDAY(G55)</f>
        <v>#VALUE!</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DATE(2027,7,Setting!N5)</f>
        <v>46569</v>
      </c>
      <c r="D51" s="138" t="s">
        <v>48</v>
      </c>
      <c r="E51" s="279">
        <f>DATE(2027,8,Setting!N5-1)</f>
        <v>46599</v>
      </c>
      <c r="F51" s="100"/>
      <c r="G51" s="100"/>
      <c r="H51" s="100"/>
      <c r="I51" s="100"/>
      <c r="J51" s="100"/>
      <c r="K51" s="100"/>
      <c r="L51" s="100"/>
      <c r="M51" s="100"/>
      <c r="N51" s="100"/>
      <c r="O51" s="100"/>
      <c r="P51" s="100"/>
    </row>
    <row r="52" spans="2:17" ht="8.25" customHeight="1" thickBot="1">
      <c r="B52" s="140"/>
      <c r="C52" s="141"/>
      <c r="D52" s="140"/>
      <c r="E52" s="139"/>
      <c r="F52" s="100"/>
      <c r="G52" s="100"/>
      <c r="H52" s="100"/>
      <c r="I52" s="100"/>
      <c r="J52" s="100"/>
      <c r="K52" s="100"/>
      <c r="L52" s="100"/>
      <c r="M52" s="100"/>
      <c r="N52" s="100"/>
      <c r="O52" s="100"/>
      <c r="P52" s="100"/>
    </row>
    <row r="53" spans="2:17" ht="19" hidden="1" thickBot="1">
      <c r="B53" s="101">
        <f>WEEKDAY(C51)</f>
        <v>5</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t="str">
        <f>IF(OR($B$53&gt;G53,$O$53=$B$53),"",IF($B$53=G53,$C$51,E55+1))</f>
        <v/>
      </c>
      <c r="H55" s="366"/>
      <c r="I55" s="365">
        <f>IF(OR($B$53&gt;I53,$O$53=$B$53),"",IF($B$53=I53,$C$51,G55+1))</f>
        <v>46569</v>
      </c>
      <c r="J55" s="366"/>
      <c r="K55" s="365">
        <f>IF(OR($B$53&gt;K53,$O$53=$B$53),"",IF($B$53=K53,$C$51,I55+1))</f>
        <v>46570</v>
      </c>
      <c r="L55" s="366"/>
      <c r="M55" s="367">
        <f>IF(OR($B$53&gt;M53,$O$53=$B$53),"",IF($B$53=M53,$C$51,K55+1))</f>
        <v>46571</v>
      </c>
      <c r="N55" s="368"/>
      <c r="O55" s="369">
        <f>IF(B53=O53,C51,M55+1)</f>
        <v>46572</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46573</v>
      </c>
      <c r="D67" s="378"/>
      <c r="E67" s="377">
        <f>C67+1</f>
        <v>46574</v>
      </c>
      <c r="F67" s="378"/>
      <c r="G67" s="377">
        <f>E67+1</f>
        <v>46575</v>
      </c>
      <c r="H67" s="378"/>
      <c r="I67" s="377">
        <f>G67+1</f>
        <v>46576</v>
      </c>
      <c r="J67" s="378"/>
      <c r="K67" s="377">
        <f>I67+1</f>
        <v>46577</v>
      </c>
      <c r="L67" s="378"/>
      <c r="M67" s="379">
        <f>K67+1</f>
        <v>46578</v>
      </c>
      <c r="N67" s="380"/>
      <c r="O67" s="381">
        <f t="shared" ref="O67" si="13">M67+1</f>
        <v>46579</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46580</v>
      </c>
      <c r="D79" s="378"/>
      <c r="E79" s="377">
        <f>C79+1</f>
        <v>46581</v>
      </c>
      <c r="F79" s="378"/>
      <c r="G79" s="377">
        <f>E79+1</f>
        <v>46582</v>
      </c>
      <c r="H79" s="378"/>
      <c r="I79" s="377">
        <f>G79+1</f>
        <v>46583</v>
      </c>
      <c r="J79" s="378"/>
      <c r="K79" s="377">
        <f>I79+1</f>
        <v>46584</v>
      </c>
      <c r="L79" s="378"/>
      <c r="M79" s="379">
        <f>K79+1</f>
        <v>46585</v>
      </c>
      <c r="N79" s="380"/>
      <c r="O79" s="381">
        <f t="shared" ref="O79" si="15">M79+1</f>
        <v>46586</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46587</v>
      </c>
      <c r="D91" s="378"/>
      <c r="E91" s="377">
        <f>C91+1</f>
        <v>46588</v>
      </c>
      <c r="F91" s="378"/>
      <c r="G91" s="377">
        <f>E91+1</f>
        <v>46589</v>
      </c>
      <c r="H91" s="378"/>
      <c r="I91" s="377">
        <f>G91+1</f>
        <v>46590</v>
      </c>
      <c r="J91" s="378"/>
      <c r="K91" s="377">
        <f>I91+1</f>
        <v>46591</v>
      </c>
      <c r="L91" s="378"/>
      <c r="M91" s="379">
        <f>K91+1</f>
        <v>46592</v>
      </c>
      <c r="N91" s="380"/>
      <c r="O91" s="381">
        <f t="shared" ref="O91" si="17">M91+1</f>
        <v>46593</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46594</v>
      </c>
      <c r="D103" s="378"/>
      <c r="E103" s="383">
        <f>IF(C103="","",IF(C103&lt;$E$51,C103+1,""))</f>
        <v>46595</v>
      </c>
      <c r="F103" s="378"/>
      <c r="G103" s="377">
        <f t="shared" ref="G103" si="19">IF(E103="","",IF(E103&lt;$E$51,E103+1,""))</f>
        <v>46596</v>
      </c>
      <c r="H103" s="378"/>
      <c r="I103" s="377">
        <f t="shared" ref="I103" si="20">IF(G103="","",IF(G103&lt;$E$51,G103+1,""))</f>
        <v>46597</v>
      </c>
      <c r="J103" s="378"/>
      <c r="K103" s="377">
        <f t="shared" ref="K103" si="21">IF(I103="","",IF(I103&lt;$E$51,I103+1,""))</f>
        <v>46598</v>
      </c>
      <c r="L103" s="378"/>
      <c r="M103" s="379">
        <f t="shared" ref="M103" si="22">IF(K103="","",IF(K103&lt;$E$51,K103+1,""))</f>
        <v>46599</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52F41DE9-A316-4A19-B726-A2AB6CB2B3DB}">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38:L38"/>
    <mergeCell ref="F18:L1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264" priority="53" operator="equal">
      <formula>0</formula>
    </cfRule>
  </conditionalFormatting>
  <conditionalFormatting sqref="B602">
    <cfRule type="expression" dxfId="263" priority="74">
      <formula>$C601=1</formula>
    </cfRule>
  </conditionalFormatting>
  <conditionalFormatting sqref="C16 E16 G16 I16 K16">
    <cfRule type="cellIs" dxfId="262" priority="19" operator="equal">
      <formula>0</formula>
    </cfRule>
  </conditionalFormatting>
  <conditionalFormatting sqref="C66 E66 G66 I66 K66 M66 O66">
    <cfRule type="cellIs" dxfId="261" priority="39" operator="equal">
      <formula>0</formula>
    </cfRule>
    <cfRule type="cellIs" dxfId="260" priority="38" operator="equal">
      <formula>0</formula>
    </cfRule>
  </conditionalFormatting>
  <conditionalFormatting sqref="C78 E78 G78 I78 K78 M78 O78">
    <cfRule type="cellIs" dxfId="259" priority="36" operator="equal">
      <formula>0</formula>
    </cfRule>
    <cfRule type="cellIs" dxfId="258" priority="35" operator="equal">
      <formula>0</formula>
    </cfRule>
  </conditionalFormatting>
  <conditionalFormatting sqref="C90 E90 G90 I90 K90 M90 O90">
    <cfRule type="cellIs" dxfId="257" priority="34" operator="equal">
      <formula>0</formula>
    </cfRule>
    <cfRule type="cellIs" dxfId="256" priority="33" operator="equal">
      <formula>0</formula>
    </cfRule>
  </conditionalFormatting>
  <conditionalFormatting sqref="C102 E102 G102 I102 K102 M102 O102">
    <cfRule type="cellIs" dxfId="255" priority="32" operator="equal">
      <formula>0</formula>
    </cfRule>
    <cfRule type="cellIs" dxfId="254" priority="31" operator="equal">
      <formula>0</formula>
    </cfRule>
  </conditionalFormatting>
  <conditionalFormatting sqref="C114 E114 G114 I114 K114 M114 O114">
    <cfRule type="cellIs" dxfId="253" priority="30" operator="equal">
      <formula>0</formula>
    </cfRule>
    <cfRule type="cellIs" dxfId="252" priority="29" operator="equal">
      <formula>0</formula>
    </cfRule>
  </conditionalFormatting>
  <conditionalFormatting sqref="C126 E126 G126 I126 K126 M126 O126">
    <cfRule type="cellIs" dxfId="251" priority="28" operator="equal">
      <formula>0</formula>
    </cfRule>
    <cfRule type="cellIs" dxfId="250" priority="27" operator="equal">
      <formula>0</formula>
    </cfRule>
  </conditionalFormatting>
  <conditionalFormatting sqref="C30:D30 B36:D36 D37:D42 D44:D49">
    <cfRule type="cellIs" dxfId="249" priority="79" operator="equal">
      <formula>0</formula>
    </cfRule>
  </conditionalFormatting>
  <conditionalFormatting sqref="C55:P55">
    <cfRule type="expression" dxfId="248" priority="26">
      <formula>COUNTIF(祝日,C$55)=1</formula>
    </cfRule>
  </conditionalFormatting>
  <conditionalFormatting sqref="C67:P67">
    <cfRule type="expression" dxfId="247" priority="40">
      <formula>COUNTIF(祝日,C$67)=1</formula>
    </cfRule>
  </conditionalFormatting>
  <conditionalFormatting sqref="C79:P79">
    <cfRule type="expression" dxfId="246" priority="43">
      <formula>COUNTIF(祝日,C$79)=1</formula>
    </cfRule>
  </conditionalFormatting>
  <conditionalFormatting sqref="C91:P91">
    <cfRule type="expression" dxfId="245" priority="46">
      <formula>COUNTIF(祝日,C$91)=1</formula>
    </cfRule>
  </conditionalFormatting>
  <conditionalFormatting sqref="C103:P103">
    <cfRule type="expression" dxfId="244" priority="51">
      <formula>COUNTIF(祝日,C$103)=1</formula>
    </cfRule>
  </conditionalFormatting>
  <conditionalFormatting sqref="C115:P115">
    <cfRule type="expression" dxfId="243" priority="20">
      <formula>COUNTIF(祝日,C$115)=1</formula>
    </cfRule>
  </conditionalFormatting>
  <conditionalFormatting sqref="D20:D29">
    <cfRule type="cellIs" dxfId="242" priority="52" operator="equal">
      <formula>0</formula>
    </cfRule>
  </conditionalFormatting>
  <conditionalFormatting sqref="E19">
    <cfRule type="cellIs" dxfId="241" priority="77" operator="equal">
      <formula>0</formula>
    </cfRule>
  </conditionalFormatting>
  <conditionalFormatting sqref="L5">
    <cfRule type="cellIs" dxfId="240" priority="56" operator="equal">
      <formula>0</formula>
    </cfRule>
  </conditionalFormatting>
  <conditionalFormatting sqref="L7">
    <cfRule type="cellIs" dxfId="239" priority="54" operator="equal">
      <formula>0</formula>
    </cfRule>
  </conditionalFormatting>
  <conditionalFormatting sqref="Q56:Q65">
    <cfRule type="cellIs" dxfId="238" priority="16" operator="equal">
      <formula>0</formula>
    </cfRule>
  </conditionalFormatting>
  <conditionalFormatting sqref="Q66">
    <cfRule type="cellIs" dxfId="237" priority="18" operator="equal">
      <formula>0</formula>
    </cfRule>
    <cfRule type="cellIs" dxfId="236" priority="17" operator="equal">
      <formula>0</formula>
    </cfRule>
  </conditionalFormatting>
  <conditionalFormatting sqref="Q68:Q77">
    <cfRule type="cellIs" dxfId="235" priority="5" operator="equal">
      <formula>0</formula>
    </cfRule>
  </conditionalFormatting>
  <conditionalFormatting sqref="Q78">
    <cfRule type="cellIs" dxfId="234" priority="15" operator="equal">
      <formula>0</formula>
    </cfRule>
    <cfRule type="cellIs" dxfId="233" priority="14" operator="equal">
      <formula>0</formula>
    </cfRule>
  </conditionalFormatting>
  <conditionalFormatting sqref="Q80:Q89">
    <cfRule type="cellIs" dxfId="232" priority="4" operator="equal">
      <formula>0</formula>
    </cfRule>
  </conditionalFormatting>
  <conditionalFormatting sqref="Q90">
    <cfRule type="cellIs" dxfId="231" priority="13" operator="equal">
      <formula>0</formula>
    </cfRule>
    <cfRule type="cellIs" dxfId="230" priority="12" operator="equal">
      <formula>0</formula>
    </cfRule>
  </conditionalFormatting>
  <conditionalFormatting sqref="Q92:Q101">
    <cfRule type="cellIs" dxfId="229" priority="3" operator="equal">
      <formula>0</formula>
    </cfRule>
  </conditionalFormatting>
  <conditionalFormatting sqref="Q102">
    <cfRule type="cellIs" dxfId="228" priority="11" operator="equal">
      <formula>0</formula>
    </cfRule>
    <cfRule type="cellIs" dxfId="227" priority="10" operator="equal">
      <formula>0</formula>
    </cfRule>
  </conditionalFormatting>
  <conditionalFormatting sqref="Q104:Q113">
    <cfRule type="cellIs" dxfId="226" priority="2" operator="equal">
      <formula>0</formula>
    </cfRule>
  </conditionalFormatting>
  <conditionalFormatting sqref="Q114">
    <cfRule type="cellIs" dxfId="225" priority="9" operator="equal">
      <formula>0</formula>
    </cfRule>
    <cfRule type="cellIs" dxfId="224" priority="8" operator="equal">
      <formula>0</formula>
    </cfRule>
  </conditionalFormatting>
  <conditionalFormatting sqref="Q116:Q125">
    <cfRule type="cellIs" dxfId="223" priority="1" operator="equal">
      <formula>0</formula>
    </cfRule>
  </conditionalFormatting>
  <conditionalFormatting sqref="Q126">
    <cfRule type="cellIs" dxfId="222" priority="7" operator="equal">
      <formula>0</formula>
    </cfRule>
    <cfRule type="cellIs" dxfId="221" priority="6" operator="equal">
      <formula>0</formula>
    </cfRule>
  </conditionalFormatting>
  <pageMargins left="0.25" right="0.25" top="0.75" bottom="0.75" header="0.3" footer="0.3"/>
  <pageSetup paperSize="9" scale="82"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CD31-301F-4C0D-8114-7C0ED5A8A13B}">
  <sheetPr codeName="Sheet10">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28</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Special!P48</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46600</v>
      </c>
      <c r="H21" s="110">
        <f>INDEX(C55:P55,MATCH(MAX(C55:P55)+1,C55:P55,1))</f>
        <v>46600</v>
      </c>
      <c r="I21" s="110" cm="1">
        <f t="array" ref="I21">INDEX(C103:P103,MATCH("*?",INDEX(C103:P103&amp;"",0),0))</f>
        <v>46622</v>
      </c>
      <c r="J21" s="110">
        <f>INDEX(C103:P103,MATCH(MAX(C103:P103)+1,C103:P103,1))</f>
        <v>46628</v>
      </c>
      <c r="K21" s="111" cm="1">
        <f t="array" ref="K21">IFERROR(INDEX(C115:P115,MATCH("*?",INDEX(C115:P115&amp;"",0),0)),"")</f>
        <v>46629</v>
      </c>
      <c r="L21" s="112">
        <f>IFERROR(INDEX(C115:P115,MATCH(MAX(C115:P115)+1,C115:P115,1)),"")</f>
        <v>46630</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1-1th</v>
      </c>
      <c r="H23" s="114" t="str">
        <f>DAY(C67)&amp;"-"&amp;DAY(O67)&amp;"th"</f>
        <v>2-8th</v>
      </c>
      <c r="I23" s="114" t="str">
        <f>DAY(C79)&amp;"-"&amp;DAY(O79)&amp;"th"</f>
        <v>9-15th</v>
      </c>
      <c r="J23" s="114" t="str">
        <f>DAY(C91)&amp;"-"&amp;DAY(O91)&amp;"th"</f>
        <v>16-22th</v>
      </c>
      <c r="K23" s="114" t="str">
        <f>DAY(I21)&amp;"-"&amp;DAY(J21)&amp;"th"</f>
        <v>23-29th</v>
      </c>
      <c r="L23" s="104" t="str">
        <f>IF(K21="","",DAY(K21)&amp;"-"&amp;DAY(L21)&amp;"th")</f>
        <v>30-31th</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t="e">
        <f t="shared" ref="G50" si="8">WEEKDAY(G55)</f>
        <v>#VALUE!</v>
      </c>
      <c r="H50" s="344"/>
      <c r="I50" s="344" t="e">
        <f t="shared" ref="I50" si="9">WEEKDAY(I55)</f>
        <v>#VALUE!</v>
      </c>
      <c r="J50" s="344"/>
      <c r="K50" s="344" t="e">
        <f t="shared" ref="K50" si="10">WEEKDAY(K55)</f>
        <v>#VALUE!</v>
      </c>
      <c r="L50" s="344"/>
      <c r="M50" s="344" t="e">
        <f t="shared" ref="M50" si="11">WEEKDAY(M55)</f>
        <v>#VALUE!</v>
      </c>
      <c r="N50" s="344"/>
      <c r="O50" s="344">
        <f>WEEKDAY(O55)</f>
        <v>1</v>
      </c>
      <c r="P50" s="344"/>
    </row>
    <row r="51" spans="2:17" ht="19" thickBot="1">
      <c r="B51" s="137" t="s">
        <v>47</v>
      </c>
      <c r="C51" s="280">
        <f>DATE(2027,8,Setting!N5)</f>
        <v>46600</v>
      </c>
      <c r="D51" s="138" t="s">
        <v>48</v>
      </c>
      <c r="E51" s="279">
        <f>DATE(2027,9,Setting!N5-1)</f>
        <v>46630</v>
      </c>
      <c r="F51" s="100"/>
      <c r="G51" s="100"/>
      <c r="H51" s="100"/>
      <c r="I51" s="100"/>
      <c r="J51" s="100"/>
      <c r="K51" s="100"/>
      <c r="L51" s="100"/>
      <c r="M51" s="100"/>
      <c r="N51" s="100"/>
      <c r="O51" s="100"/>
      <c r="P51" s="100"/>
    </row>
    <row r="52" spans="2:17" ht="6.75" customHeight="1" thickBot="1">
      <c r="B52" s="140"/>
      <c r="C52" s="141"/>
      <c r="D52" s="140"/>
      <c r="E52" s="139"/>
      <c r="F52" s="100"/>
      <c r="G52" s="100"/>
      <c r="H52" s="100"/>
      <c r="I52" s="100"/>
      <c r="J52" s="100"/>
      <c r="K52" s="100"/>
      <c r="L52" s="100"/>
      <c r="M52" s="100"/>
      <c r="N52" s="100"/>
      <c r="O52" s="100"/>
      <c r="P52" s="100"/>
    </row>
    <row r="53" spans="2:17" ht="19" hidden="1" thickBot="1">
      <c r="B53" s="101">
        <f>WEEKDAY(C51)</f>
        <v>1</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t="str">
        <f>IF(OR($B$53&gt;G53,$O$53=$B$53),"",IF($B$53=G53,$C$51,E55+1))</f>
        <v/>
      </c>
      <c r="H55" s="366"/>
      <c r="I55" s="365" t="str">
        <f>IF(OR($B$53&gt;I53,$O$53=$B$53),"",IF($B$53=I53,$C$51,G55+1))</f>
        <v/>
      </c>
      <c r="J55" s="366"/>
      <c r="K55" s="365" t="str">
        <f>IF(OR($B$53&gt;K53,$O$53=$B$53),"",IF($B$53=K53,$C$51,I55+1))</f>
        <v/>
      </c>
      <c r="L55" s="366"/>
      <c r="M55" s="367" t="str">
        <f>IF(OR($B$53&gt;M53,$O$53=$B$53),"",IF($B$53=M53,$C$51,K55+1))</f>
        <v/>
      </c>
      <c r="N55" s="368"/>
      <c r="O55" s="369">
        <f>IF(B53=O53,C51,M55+1)</f>
        <v>46600</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46601</v>
      </c>
      <c r="D67" s="378"/>
      <c r="E67" s="377">
        <f>C67+1</f>
        <v>46602</v>
      </c>
      <c r="F67" s="378"/>
      <c r="G67" s="377">
        <f>E67+1</f>
        <v>46603</v>
      </c>
      <c r="H67" s="378"/>
      <c r="I67" s="377">
        <f>G67+1</f>
        <v>46604</v>
      </c>
      <c r="J67" s="378"/>
      <c r="K67" s="377">
        <f>I67+1</f>
        <v>46605</v>
      </c>
      <c r="L67" s="378"/>
      <c r="M67" s="379">
        <f>K67+1</f>
        <v>46606</v>
      </c>
      <c r="N67" s="380"/>
      <c r="O67" s="381">
        <f t="shared" ref="O67" si="13">M67+1</f>
        <v>46607</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46608</v>
      </c>
      <c r="D79" s="378"/>
      <c r="E79" s="377">
        <f>C79+1</f>
        <v>46609</v>
      </c>
      <c r="F79" s="378"/>
      <c r="G79" s="377">
        <f>E79+1</f>
        <v>46610</v>
      </c>
      <c r="H79" s="378"/>
      <c r="I79" s="377">
        <f>G79+1</f>
        <v>46611</v>
      </c>
      <c r="J79" s="378"/>
      <c r="K79" s="377">
        <f>I79+1</f>
        <v>46612</v>
      </c>
      <c r="L79" s="378"/>
      <c r="M79" s="379">
        <f>K79+1</f>
        <v>46613</v>
      </c>
      <c r="N79" s="380"/>
      <c r="O79" s="381">
        <f t="shared" ref="O79" si="15">M79+1</f>
        <v>46614</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46615</v>
      </c>
      <c r="D91" s="378"/>
      <c r="E91" s="377">
        <f>C91+1</f>
        <v>46616</v>
      </c>
      <c r="F91" s="378"/>
      <c r="G91" s="377">
        <f>E91+1</f>
        <v>46617</v>
      </c>
      <c r="H91" s="378"/>
      <c r="I91" s="377">
        <f>G91+1</f>
        <v>46618</v>
      </c>
      <c r="J91" s="378"/>
      <c r="K91" s="377">
        <f>I91+1</f>
        <v>46619</v>
      </c>
      <c r="L91" s="378"/>
      <c r="M91" s="379">
        <f>K91+1</f>
        <v>46620</v>
      </c>
      <c r="N91" s="380"/>
      <c r="O91" s="381">
        <f t="shared" ref="O91" si="17">M91+1</f>
        <v>46621</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46622</v>
      </c>
      <c r="D103" s="378"/>
      <c r="E103" s="383">
        <f>IF(C103="","",IF(C103&lt;$E$51,C103+1,""))</f>
        <v>46623</v>
      </c>
      <c r="F103" s="378"/>
      <c r="G103" s="377">
        <f t="shared" ref="G103" si="19">IF(E103="","",IF(E103&lt;$E$51,E103+1,""))</f>
        <v>46624</v>
      </c>
      <c r="H103" s="378"/>
      <c r="I103" s="377">
        <f t="shared" ref="I103" si="20">IF(G103="","",IF(G103&lt;$E$51,G103+1,""))</f>
        <v>46625</v>
      </c>
      <c r="J103" s="378"/>
      <c r="K103" s="377">
        <f t="shared" ref="K103" si="21">IF(I103="","",IF(I103&lt;$E$51,I103+1,""))</f>
        <v>46626</v>
      </c>
      <c r="L103" s="378"/>
      <c r="M103" s="379">
        <f t="shared" ref="M103" si="22">IF(K103="","",IF(K103&lt;$E$51,K103+1,""))</f>
        <v>46627</v>
      </c>
      <c r="N103" s="380"/>
      <c r="O103" s="381">
        <f t="shared" ref="O103" si="23">IF(M103="","",IF(M103&lt;$E$51,M103+1,""))</f>
        <v>46628</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f>IF(O103="","",IF(O103&lt;$E$51,O103+1,""))</f>
        <v>46629</v>
      </c>
      <c r="D115" s="378"/>
      <c r="E115" s="383">
        <f>IF(C115="","",IF(C115&lt;$E$51,C115+1,""))</f>
        <v>46630</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D028CD31-301F-4C0D-8114-7C0ED5A8A13B}">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18:L18"/>
    <mergeCell ref="F38:L3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220" priority="53" operator="equal">
      <formula>0</formula>
    </cfRule>
  </conditionalFormatting>
  <conditionalFormatting sqref="B602">
    <cfRule type="expression" dxfId="219" priority="74">
      <formula>$C601=1</formula>
    </cfRule>
  </conditionalFormatting>
  <conditionalFormatting sqref="C16 E16 G16 I16 K16">
    <cfRule type="cellIs" dxfId="218" priority="19" operator="equal">
      <formula>0</formula>
    </cfRule>
  </conditionalFormatting>
  <conditionalFormatting sqref="C66 E66 G66 I66 K66 M66 O66">
    <cfRule type="cellIs" dxfId="217" priority="39" operator="equal">
      <formula>0</formula>
    </cfRule>
    <cfRule type="cellIs" dxfId="216" priority="38" operator="equal">
      <formula>0</formula>
    </cfRule>
  </conditionalFormatting>
  <conditionalFormatting sqref="C78 E78 G78 I78 K78 M78 O78">
    <cfRule type="cellIs" dxfId="215" priority="36" operator="equal">
      <formula>0</formula>
    </cfRule>
    <cfRule type="cellIs" dxfId="214" priority="35" operator="equal">
      <formula>0</formula>
    </cfRule>
  </conditionalFormatting>
  <conditionalFormatting sqref="C90 E90 G90 I90 K90 M90 O90">
    <cfRule type="cellIs" dxfId="213" priority="34" operator="equal">
      <formula>0</formula>
    </cfRule>
    <cfRule type="cellIs" dxfId="212" priority="33" operator="equal">
      <formula>0</formula>
    </cfRule>
  </conditionalFormatting>
  <conditionalFormatting sqref="C102 E102 G102 I102 K102 M102 O102">
    <cfRule type="cellIs" dxfId="211" priority="32" operator="equal">
      <formula>0</formula>
    </cfRule>
    <cfRule type="cellIs" dxfId="210" priority="31" operator="equal">
      <formula>0</formula>
    </cfRule>
  </conditionalFormatting>
  <conditionalFormatting sqref="C114 E114 G114 I114 K114 M114 O114">
    <cfRule type="cellIs" dxfId="209" priority="30" operator="equal">
      <formula>0</formula>
    </cfRule>
    <cfRule type="cellIs" dxfId="208" priority="29" operator="equal">
      <formula>0</formula>
    </cfRule>
  </conditionalFormatting>
  <conditionalFormatting sqref="C126 E126 G126 I126 K126 M126 O126">
    <cfRule type="cellIs" dxfId="207" priority="28" operator="equal">
      <formula>0</formula>
    </cfRule>
    <cfRule type="cellIs" dxfId="206" priority="27" operator="equal">
      <formula>0</formula>
    </cfRule>
  </conditionalFormatting>
  <conditionalFormatting sqref="C30:D30 B36:D36 D37:D42 D44:D49">
    <cfRule type="cellIs" dxfId="205" priority="79" operator="equal">
      <formula>0</formula>
    </cfRule>
  </conditionalFormatting>
  <conditionalFormatting sqref="C55:P55">
    <cfRule type="expression" dxfId="204" priority="26">
      <formula>COUNTIF(祝日,C$55)=1</formula>
    </cfRule>
  </conditionalFormatting>
  <conditionalFormatting sqref="C67:P67">
    <cfRule type="expression" dxfId="203" priority="40">
      <formula>COUNTIF(祝日,C$67)=1</formula>
    </cfRule>
  </conditionalFormatting>
  <conditionalFormatting sqref="C79:P79">
    <cfRule type="expression" dxfId="202" priority="43">
      <formula>COUNTIF(祝日,C$79)=1</formula>
    </cfRule>
  </conditionalFormatting>
  <conditionalFormatting sqref="C91:P91">
    <cfRule type="expression" dxfId="201" priority="46">
      <formula>COUNTIF(祝日,C$91)=1</formula>
    </cfRule>
  </conditionalFormatting>
  <conditionalFormatting sqref="C103:P103">
    <cfRule type="expression" dxfId="200" priority="51">
      <formula>COUNTIF(祝日,C$103)=1</formula>
    </cfRule>
  </conditionalFormatting>
  <conditionalFormatting sqref="C115:P115">
    <cfRule type="expression" dxfId="199" priority="20">
      <formula>COUNTIF(祝日,C$115)=1</formula>
    </cfRule>
  </conditionalFormatting>
  <conditionalFormatting sqref="D20:D29">
    <cfRule type="cellIs" dxfId="198" priority="52" operator="equal">
      <formula>0</formula>
    </cfRule>
  </conditionalFormatting>
  <conditionalFormatting sqref="E19">
    <cfRule type="cellIs" dxfId="197" priority="77" operator="equal">
      <formula>0</formula>
    </cfRule>
  </conditionalFormatting>
  <conditionalFormatting sqref="L5">
    <cfRule type="cellIs" dxfId="196" priority="56" operator="equal">
      <formula>0</formula>
    </cfRule>
  </conditionalFormatting>
  <conditionalFormatting sqref="L7">
    <cfRule type="cellIs" dxfId="195" priority="54" operator="equal">
      <formula>0</formula>
    </cfRule>
  </conditionalFormatting>
  <conditionalFormatting sqref="Q56:Q65">
    <cfRule type="cellIs" dxfId="194" priority="16" operator="equal">
      <formula>0</formula>
    </cfRule>
  </conditionalFormatting>
  <conditionalFormatting sqref="Q66">
    <cfRule type="cellIs" dxfId="193" priority="18" operator="equal">
      <formula>0</formula>
    </cfRule>
    <cfRule type="cellIs" dxfId="192" priority="17" operator="equal">
      <formula>0</formula>
    </cfRule>
  </conditionalFormatting>
  <conditionalFormatting sqref="Q68:Q77">
    <cfRule type="cellIs" dxfId="191" priority="5" operator="equal">
      <formula>0</formula>
    </cfRule>
  </conditionalFormatting>
  <conditionalFormatting sqref="Q78">
    <cfRule type="cellIs" dxfId="190" priority="15" operator="equal">
      <formula>0</formula>
    </cfRule>
    <cfRule type="cellIs" dxfId="189" priority="14" operator="equal">
      <formula>0</formula>
    </cfRule>
  </conditionalFormatting>
  <conditionalFormatting sqref="Q80:Q89">
    <cfRule type="cellIs" dxfId="188" priority="4" operator="equal">
      <formula>0</formula>
    </cfRule>
  </conditionalFormatting>
  <conditionalFormatting sqref="Q90">
    <cfRule type="cellIs" dxfId="187" priority="13" operator="equal">
      <formula>0</formula>
    </cfRule>
    <cfRule type="cellIs" dxfId="186" priority="12" operator="equal">
      <formula>0</formula>
    </cfRule>
  </conditionalFormatting>
  <conditionalFormatting sqref="Q92:Q101">
    <cfRule type="cellIs" dxfId="185" priority="3" operator="equal">
      <formula>0</formula>
    </cfRule>
  </conditionalFormatting>
  <conditionalFormatting sqref="Q102">
    <cfRule type="cellIs" dxfId="184" priority="11" operator="equal">
      <formula>0</formula>
    </cfRule>
    <cfRule type="cellIs" dxfId="183" priority="10" operator="equal">
      <formula>0</formula>
    </cfRule>
  </conditionalFormatting>
  <conditionalFormatting sqref="Q104:Q113">
    <cfRule type="cellIs" dxfId="182" priority="2" operator="equal">
      <formula>0</formula>
    </cfRule>
  </conditionalFormatting>
  <conditionalFormatting sqref="Q114">
    <cfRule type="cellIs" dxfId="181" priority="9" operator="equal">
      <formula>0</formula>
    </cfRule>
    <cfRule type="cellIs" dxfId="180" priority="8" operator="equal">
      <formula>0</formula>
    </cfRule>
  </conditionalFormatting>
  <conditionalFormatting sqref="Q116:Q125">
    <cfRule type="cellIs" dxfId="179" priority="1" operator="equal">
      <formula>0</formula>
    </cfRule>
  </conditionalFormatting>
  <conditionalFormatting sqref="Q126">
    <cfRule type="cellIs" dxfId="178" priority="7" operator="equal">
      <formula>0</formula>
    </cfRule>
    <cfRule type="cellIs" dxfId="177" priority="6" operator="equal">
      <formula>0</formula>
    </cfRule>
  </conditionalFormatting>
  <pageMargins left="0.25" right="0.25" top="0.75" bottom="0.75" header="0.3" footer="0.3"/>
  <pageSetup paperSize="9" scale="82"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9CEB-8A8A-4E17-8CE0-5C7E74621EBE}">
  <sheetPr codeName="Sheet11">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29</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Special!P54</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46631</v>
      </c>
      <c r="H21" s="110">
        <f>INDEX(C55:P55,MATCH(MAX(C55:P55)+1,C55:P55,1))</f>
        <v>46635</v>
      </c>
      <c r="I21" s="110" cm="1">
        <f t="array" ref="I21">INDEX(C103:P103,MATCH("*?",INDEX(C103:P103&amp;"",0),0))</f>
        <v>46657</v>
      </c>
      <c r="J21" s="110">
        <f>INDEX(C103:P103,MATCH(MAX(C103:P103)+1,C103:P103,1))</f>
        <v>46660</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1-5th</v>
      </c>
      <c r="H23" s="114" t="str">
        <f>DAY(C67)&amp;"-"&amp;DAY(O67)&amp;"th"</f>
        <v>6-12th</v>
      </c>
      <c r="I23" s="114" t="str">
        <f>DAY(C79)&amp;"-"&amp;DAY(O79)&amp;"th"</f>
        <v>13-19th</v>
      </c>
      <c r="J23" s="114" t="str">
        <f>DAY(C91)&amp;"-"&amp;DAY(O91)&amp;"th"</f>
        <v>20-26th</v>
      </c>
      <c r="K23" s="114" t="str">
        <f>DAY(I21)&amp;"-"&amp;DAY(J21)&amp;"th"</f>
        <v>27-30th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DATE(2027,9,Setting!N5)</f>
        <v>46631</v>
      </c>
      <c r="D51" s="138" t="s">
        <v>48</v>
      </c>
      <c r="E51" s="279">
        <f>DATE(2027,10,Setting!N5-1)</f>
        <v>46660</v>
      </c>
      <c r="F51" s="100"/>
      <c r="G51" s="100"/>
      <c r="H51" s="100"/>
      <c r="I51" s="100"/>
      <c r="J51" s="100"/>
      <c r="K51" s="100"/>
      <c r="L51" s="100"/>
      <c r="M51" s="100"/>
      <c r="N51" s="100"/>
      <c r="O51" s="100"/>
      <c r="P51" s="100"/>
    </row>
    <row r="52" spans="2:17" ht="6" customHeight="1" thickBot="1">
      <c r="B52" s="140"/>
      <c r="C52" s="141"/>
      <c r="D52" s="140"/>
      <c r="E52" s="139"/>
      <c r="F52" s="100"/>
      <c r="G52" s="100"/>
      <c r="H52" s="100"/>
      <c r="I52" s="100"/>
      <c r="J52" s="100"/>
      <c r="K52" s="100"/>
      <c r="L52" s="100"/>
      <c r="M52" s="100"/>
      <c r="N52" s="100"/>
      <c r="O52" s="100"/>
      <c r="P52" s="100"/>
    </row>
    <row r="53" spans="2:17" ht="19" hidden="1" thickBot="1">
      <c r="B53" s="101">
        <f>WEEKDAY(C51)</f>
        <v>4</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f>IF(OR($B$53&gt;G53,$O$53=$B$53),"",IF($B$53=G53,$C$51,E55+1))</f>
        <v>46631</v>
      </c>
      <c r="H55" s="366"/>
      <c r="I55" s="365">
        <f>IF(OR($B$53&gt;I53,$O$53=$B$53),"",IF($B$53=I53,$C$51,G55+1))</f>
        <v>46632</v>
      </c>
      <c r="J55" s="366"/>
      <c r="K55" s="365">
        <f>IF(OR($B$53&gt;K53,$O$53=$B$53),"",IF($B$53=K53,$C$51,I55+1))</f>
        <v>46633</v>
      </c>
      <c r="L55" s="366"/>
      <c r="M55" s="367">
        <f>IF(OR($B$53&gt;M53,$O$53=$B$53),"",IF($B$53=M53,$C$51,K55+1))</f>
        <v>46634</v>
      </c>
      <c r="N55" s="368"/>
      <c r="O55" s="369">
        <f>IF(B53=O53,C51,M55+1)</f>
        <v>46635</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46636</v>
      </c>
      <c r="D67" s="378"/>
      <c r="E67" s="377">
        <f>C67+1</f>
        <v>46637</v>
      </c>
      <c r="F67" s="378"/>
      <c r="G67" s="377">
        <f>E67+1</f>
        <v>46638</v>
      </c>
      <c r="H67" s="378"/>
      <c r="I67" s="377">
        <f>G67+1</f>
        <v>46639</v>
      </c>
      <c r="J67" s="378"/>
      <c r="K67" s="377">
        <f>I67+1</f>
        <v>46640</v>
      </c>
      <c r="L67" s="378"/>
      <c r="M67" s="379">
        <f>K67+1</f>
        <v>46641</v>
      </c>
      <c r="N67" s="380"/>
      <c r="O67" s="381">
        <f t="shared" ref="O67" si="13">M67+1</f>
        <v>46642</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46643</v>
      </c>
      <c r="D79" s="378"/>
      <c r="E79" s="377">
        <f>C79+1</f>
        <v>46644</v>
      </c>
      <c r="F79" s="378"/>
      <c r="G79" s="377">
        <f>E79+1</f>
        <v>46645</v>
      </c>
      <c r="H79" s="378"/>
      <c r="I79" s="377">
        <f>G79+1</f>
        <v>46646</v>
      </c>
      <c r="J79" s="378"/>
      <c r="K79" s="377">
        <f>I79+1</f>
        <v>46647</v>
      </c>
      <c r="L79" s="378"/>
      <c r="M79" s="379">
        <f>K79+1</f>
        <v>46648</v>
      </c>
      <c r="N79" s="380"/>
      <c r="O79" s="381">
        <f t="shared" ref="O79" si="15">M79+1</f>
        <v>46649</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46650</v>
      </c>
      <c r="D91" s="378"/>
      <c r="E91" s="377">
        <f>C91+1</f>
        <v>46651</v>
      </c>
      <c r="F91" s="378"/>
      <c r="G91" s="377">
        <f>E91+1</f>
        <v>46652</v>
      </c>
      <c r="H91" s="378"/>
      <c r="I91" s="377">
        <f>G91+1</f>
        <v>46653</v>
      </c>
      <c r="J91" s="378"/>
      <c r="K91" s="377">
        <f>I91+1</f>
        <v>46654</v>
      </c>
      <c r="L91" s="378"/>
      <c r="M91" s="379">
        <f>K91+1</f>
        <v>46655</v>
      </c>
      <c r="N91" s="380"/>
      <c r="O91" s="381">
        <f t="shared" ref="O91" si="17">M91+1</f>
        <v>46656</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46657</v>
      </c>
      <c r="D103" s="378"/>
      <c r="E103" s="383">
        <f>IF(C103="","",IF(C103&lt;$E$51,C103+1,""))</f>
        <v>46658</v>
      </c>
      <c r="F103" s="378"/>
      <c r="G103" s="377">
        <f t="shared" ref="G103" si="19">IF(E103="","",IF(E103&lt;$E$51,E103+1,""))</f>
        <v>46659</v>
      </c>
      <c r="H103" s="378"/>
      <c r="I103" s="377">
        <f t="shared" ref="I103" si="20">IF(G103="","",IF(G103&lt;$E$51,G103+1,""))</f>
        <v>46660</v>
      </c>
      <c r="J103" s="378"/>
      <c r="K103" s="377" t="str">
        <f t="shared" ref="K103" si="21">IF(I103="","",IF(I103&lt;$E$51,I103+1,""))</f>
        <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7B789CEB-8A8A-4E17-8CE0-5C7E74621EBE}">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38:L38"/>
    <mergeCell ref="F18:L1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176" priority="53" operator="equal">
      <formula>0</formula>
    </cfRule>
  </conditionalFormatting>
  <conditionalFormatting sqref="B602">
    <cfRule type="expression" dxfId="175" priority="74">
      <formula>$C601=1</formula>
    </cfRule>
  </conditionalFormatting>
  <conditionalFormatting sqref="C16 E16 G16 I16 K16">
    <cfRule type="cellIs" dxfId="174" priority="19" operator="equal">
      <formula>0</formula>
    </cfRule>
  </conditionalFormatting>
  <conditionalFormatting sqref="C66 E66 G66 I66 K66 M66 O66">
    <cfRule type="cellIs" dxfId="173" priority="39" operator="equal">
      <formula>0</formula>
    </cfRule>
    <cfRule type="cellIs" dxfId="172" priority="38" operator="equal">
      <formula>0</formula>
    </cfRule>
  </conditionalFormatting>
  <conditionalFormatting sqref="C78 E78 G78 I78 K78 M78 O78">
    <cfRule type="cellIs" dxfId="171" priority="36" operator="equal">
      <formula>0</formula>
    </cfRule>
    <cfRule type="cellIs" dxfId="170" priority="35" operator="equal">
      <formula>0</formula>
    </cfRule>
  </conditionalFormatting>
  <conditionalFormatting sqref="C90 E90 G90 I90 K90 M90 O90">
    <cfRule type="cellIs" dxfId="169" priority="34" operator="equal">
      <formula>0</formula>
    </cfRule>
    <cfRule type="cellIs" dxfId="168" priority="33" operator="equal">
      <formula>0</formula>
    </cfRule>
  </conditionalFormatting>
  <conditionalFormatting sqref="C102 E102 G102 I102 K102 M102 O102">
    <cfRule type="cellIs" dxfId="167" priority="32" operator="equal">
      <formula>0</formula>
    </cfRule>
    <cfRule type="cellIs" dxfId="166" priority="31" operator="equal">
      <formula>0</formula>
    </cfRule>
  </conditionalFormatting>
  <conditionalFormatting sqref="C114 E114 G114 I114 K114 M114 O114">
    <cfRule type="cellIs" dxfId="165" priority="30" operator="equal">
      <formula>0</formula>
    </cfRule>
    <cfRule type="cellIs" dxfId="164" priority="29" operator="equal">
      <formula>0</formula>
    </cfRule>
  </conditionalFormatting>
  <conditionalFormatting sqref="C126 E126 G126 I126 K126 M126 O126">
    <cfRule type="cellIs" dxfId="163" priority="28" operator="equal">
      <formula>0</formula>
    </cfRule>
    <cfRule type="cellIs" dxfId="162" priority="27" operator="equal">
      <formula>0</formula>
    </cfRule>
  </conditionalFormatting>
  <conditionalFormatting sqref="C30:D30 B36:D36 D37:D42 D44:D49">
    <cfRule type="cellIs" dxfId="161" priority="79" operator="equal">
      <formula>0</formula>
    </cfRule>
  </conditionalFormatting>
  <conditionalFormatting sqref="C55:P55">
    <cfRule type="expression" dxfId="160" priority="26">
      <formula>COUNTIF(祝日,C$55)=1</formula>
    </cfRule>
  </conditionalFormatting>
  <conditionalFormatting sqref="C67:P67">
    <cfRule type="expression" dxfId="159" priority="40">
      <formula>COUNTIF(祝日,C$67)=1</formula>
    </cfRule>
  </conditionalFormatting>
  <conditionalFormatting sqref="C79:P79">
    <cfRule type="expression" dxfId="158" priority="43">
      <formula>COUNTIF(祝日,C$79)=1</formula>
    </cfRule>
  </conditionalFormatting>
  <conditionalFormatting sqref="C91:P91">
    <cfRule type="expression" dxfId="157" priority="46">
      <formula>COUNTIF(祝日,C$91)=1</formula>
    </cfRule>
  </conditionalFormatting>
  <conditionalFormatting sqref="C103:P103">
    <cfRule type="expression" dxfId="156" priority="51">
      <formula>COUNTIF(祝日,C$103)=1</formula>
    </cfRule>
  </conditionalFormatting>
  <conditionalFormatting sqref="C115:P115">
    <cfRule type="expression" dxfId="155" priority="20">
      <formula>COUNTIF(祝日,C$115)=1</formula>
    </cfRule>
  </conditionalFormatting>
  <conditionalFormatting sqref="D20:D29">
    <cfRule type="cellIs" dxfId="154" priority="52" operator="equal">
      <formula>0</formula>
    </cfRule>
  </conditionalFormatting>
  <conditionalFormatting sqref="E19">
    <cfRule type="cellIs" dxfId="153" priority="77" operator="equal">
      <formula>0</formula>
    </cfRule>
  </conditionalFormatting>
  <conditionalFormatting sqref="L5">
    <cfRule type="cellIs" dxfId="152" priority="56" operator="equal">
      <formula>0</formula>
    </cfRule>
  </conditionalFormatting>
  <conditionalFormatting sqref="L7">
    <cfRule type="cellIs" dxfId="151" priority="54" operator="equal">
      <formula>0</formula>
    </cfRule>
  </conditionalFormatting>
  <conditionalFormatting sqref="Q56:Q65">
    <cfRule type="cellIs" dxfId="150" priority="16" operator="equal">
      <formula>0</formula>
    </cfRule>
  </conditionalFormatting>
  <conditionalFormatting sqref="Q66">
    <cfRule type="cellIs" dxfId="149" priority="18" operator="equal">
      <formula>0</formula>
    </cfRule>
    <cfRule type="cellIs" dxfId="148" priority="17" operator="equal">
      <formula>0</formula>
    </cfRule>
  </conditionalFormatting>
  <conditionalFormatting sqref="Q68:Q77">
    <cfRule type="cellIs" dxfId="147" priority="5" operator="equal">
      <formula>0</formula>
    </cfRule>
  </conditionalFormatting>
  <conditionalFormatting sqref="Q78">
    <cfRule type="cellIs" dxfId="146" priority="15" operator="equal">
      <formula>0</formula>
    </cfRule>
    <cfRule type="cellIs" dxfId="145" priority="14" operator="equal">
      <formula>0</formula>
    </cfRule>
  </conditionalFormatting>
  <conditionalFormatting sqref="Q80:Q89">
    <cfRule type="cellIs" dxfId="144" priority="4" operator="equal">
      <formula>0</formula>
    </cfRule>
  </conditionalFormatting>
  <conditionalFormatting sqref="Q90">
    <cfRule type="cellIs" dxfId="143" priority="13" operator="equal">
      <formula>0</formula>
    </cfRule>
    <cfRule type="cellIs" dxfId="142" priority="12" operator="equal">
      <formula>0</formula>
    </cfRule>
  </conditionalFormatting>
  <conditionalFormatting sqref="Q92:Q101">
    <cfRule type="cellIs" dxfId="141" priority="3" operator="equal">
      <formula>0</formula>
    </cfRule>
  </conditionalFormatting>
  <conditionalFormatting sqref="Q102">
    <cfRule type="cellIs" dxfId="140" priority="11" operator="equal">
      <formula>0</formula>
    </cfRule>
    <cfRule type="cellIs" dxfId="139" priority="10" operator="equal">
      <formula>0</formula>
    </cfRule>
  </conditionalFormatting>
  <conditionalFormatting sqref="Q104:Q113">
    <cfRule type="cellIs" dxfId="138" priority="2" operator="equal">
      <formula>0</formula>
    </cfRule>
  </conditionalFormatting>
  <conditionalFormatting sqref="Q114">
    <cfRule type="cellIs" dxfId="137" priority="9" operator="equal">
      <formula>0</formula>
    </cfRule>
    <cfRule type="cellIs" dxfId="136" priority="8" operator="equal">
      <formula>0</formula>
    </cfRule>
  </conditionalFormatting>
  <conditionalFormatting sqref="Q116:Q125">
    <cfRule type="cellIs" dxfId="135" priority="1" operator="equal">
      <formula>0</formula>
    </cfRule>
  </conditionalFormatting>
  <conditionalFormatting sqref="Q126">
    <cfRule type="cellIs" dxfId="134" priority="7" operator="equal">
      <formula>0</formula>
    </cfRule>
    <cfRule type="cellIs" dxfId="133" priority="6" operator="equal">
      <formula>0</formula>
    </cfRule>
  </conditionalFormatting>
  <pageMargins left="0.25" right="0.25" top="0.75" bottom="0.75" header="0.3" footer="0.3"/>
  <pageSetup paperSize="9" scale="82"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FB2FB-459D-4B1E-8FA9-5CAF09253A6A}">
  <sheetPr codeName="Sheet12">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30</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Special!P60</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46661</v>
      </c>
      <c r="H21" s="110">
        <f>INDEX(C55:P55,MATCH(MAX(C55:P55)+1,C55:P55,1))</f>
        <v>46663</v>
      </c>
      <c r="I21" s="110" cm="1">
        <f t="array" ref="I21">INDEX(C103:P103,MATCH("*?",INDEX(C103:P103&amp;"",0),0))</f>
        <v>46685</v>
      </c>
      <c r="J21" s="110">
        <f>INDEX(C103:P103,MATCH(MAX(C103:P103)+1,C103:P103,1))</f>
        <v>46691</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1-3th</v>
      </c>
      <c r="H23" s="114" t="str">
        <f>DAY(C67)&amp;"-"&amp;DAY(O67)&amp;"th"</f>
        <v>4-10th</v>
      </c>
      <c r="I23" s="114" t="str">
        <f>DAY(C79)&amp;"-"&amp;DAY(O79)&amp;"th"</f>
        <v>11-17th</v>
      </c>
      <c r="J23" s="114" t="str">
        <f>DAY(C91)&amp;"-"&amp;DAY(O91)&amp;"th"</f>
        <v>18-24th</v>
      </c>
      <c r="K23" s="114" t="str">
        <f>DAY(I21)&amp;"-"&amp;DAY(J21)&amp;"th"</f>
        <v>25-31th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t="e">
        <f t="shared" ref="G50" si="8">WEEKDAY(G55)</f>
        <v>#VALUE!</v>
      </c>
      <c r="H50" s="344"/>
      <c r="I50" s="344" t="e">
        <f t="shared" ref="I50" si="9">WEEKDAY(I55)</f>
        <v>#VALUE!</v>
      </c>
      <c r="J50" s="344"/>
      <c r="K50" s="344">
        <f t="shared" ref="K50" si="10">WEEKDAY(K55)</f>
        <v>6</v>
      </c>
      <c r="L50" s="344"/>
      <c r="M50" s="344">
        <f t="shared" ref="M50" si="11">WEEKDAY(M55)</f>
        <v>7</v>
      </c>
      <c r="N50" s="344"/>
      <c r="O50" s="344">
        <f>WEEKDAY(O55)</f>
        <v>1</v>
      </c>
      <c r="P50" s="344"/>
    </row>
    <row r="51" spans="2:17" ht="19" thickBot="1">
      <c r="B51" s="137" t="s">
        <v>47</v>
      </c>
      <c r="C51" s="280">
        <f>DATE(2027,10,Setting!N5)</f>
        <v>46661</v>
      </c>
      <c r="D51" s="138" t="s">
        <v>48</v>
      </c>
      <c r="E51" s="279">
        <f>DATE(2027,11,Setting!N5-1)</f>
        <v>46691</v>
      </c>
      <c r="F51" s="100"/>
      <c r="G51" s="100"/>
      <c r="H51" s="100"/>
      <c r="I51" s="100"/>
      <c r="J51" s="100"/>
      <c r="K51" s="100"/>
      <c r="L51" s="100"/>
      <c r="M51" s="100"/>
      <c r="N51" s="100"/>
      <c r="O51" s="100"/>
      <c r="P51" s="100"/>
    </row>
    <row r="52" spans="2:17" ht="6.75" customHeight="1" thickBot="1">
      <c r="B52" s="140"/>
      <c r="C52" s="141"/>
      <c r="D52" s="140"/>
      <c r="E52" s="139"/>
      <c r="F52" s="100"/>
      <c r="G52" s="100"/>
      <c r="H52" s="100"/>
      <c r="I52" s="100"/>
      <c r="J52" s="100"/>
      <c r="K52" s="100"/>
      <c r="L52" s="100"/>
      <c r="M52" s="100"/>
      <c r="N52" s="100"/>
      <c r="O52" s="100"/>
      <c r="P52" s="100"/>
    </row>
    <row r="53" spans="2:17" ht="19" hidden="1" thickBot="1">
      <c r="B53" s="101">
        <f>WEEKDAY(C51)</f>
        <v>6</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t="str">
        <f>IF(OR($B$53&gt;G53,$O$53=$B$53),"",IF($B$53=G53,$C$51,E55+1))</f>
        <v/>
      </c>
      <c r="H55" s="366"/>
      <c r="I55" s="365" t="str">
        <f>IF(OR($B$53&gt;I53,$O$53=$B$53),"",IF($B$53=I53,$C$51,G55+1))</f>
        <v/>
      </c>
      <c r="J55" s="366"/>
      <c r="K55" s="365">
        <f>IF(OR($B$53&gt;K53,$O$53=$B$53),"",IF($B$53=K53,$C$51,I55+1))</f>
        <v>46661</v>
      </c>
      <c r="L55" s="366"/>
      <c r="M55" s="367">
        <f>IF(OR($B$53&gt;M53,$O$53=$B$53),"",IF($B$53=M53,$C$51,K55+1))</f>
        <v>46662</v>
      </c>
      <c r="N55" s="368"/>
      <c r="O55" s="369">
        <f>IF(B53=O53,C51,M55+1)</f>
        <v>46663</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46664</v>
      </c>
      <c r="D67" s="378"/>
      <c r="E67" s="377">
        <f>C67+1</f>
        <v>46665</v>
      </c>
      <c r="F67" s="378"/>
      <c r="G67" s="377">
        <f>E67+1</f>
        <v>46666</v>
      </c>
      <c r="H67" s="378"/>
      <c r="I67" s="377">
        <f>G67+1</f>
        <v>46667</v>
      </c>
      <c r="J67" s="378"/>
      <c r="K67" s="377">
        <f>I67+1</f>
        <v>46668</v>
      </c>
      <c r="L67" s="378"/>
      <c r="M67" s="379">
        <f>K67+1</f>
        <v>46669</v>
      </c>
      <c r="N67" s="380"/>
      <c r="O67" s="381">
        <f t="shared" ref="O67" si="13">M67+1</f>
        <v>46670</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46671</v>
      </c>
      <c r="D79" s="378"/>
      <c r="E79" s="377">
        <f>C79+1</f>
        <v>46672</v>
      </c>
      <c r="F79" s="378"/>
      <c r="G79" s="377">
        <f>E79+1</f>
        <v>46673</v>
      </c>
      <c r="H79" s="378"/>
      <c r="I79" s="377">
        <f>G79+1</f>
        <v>46674</v>
      </c>
      <c r="J79" s="378"/>
      <c r="K79" s="377">
        <f>I79+1</f>
        <v>46675</v>
      </c>
      <c r="L79" s="378"/>
      <c r="M79" s="379">
        <f>K79+1</f>
        <v>46676</v>
      </c>
      <c r="N79" s="380"/>
      <c r="O79" s="381">
        <f t="shared" ref="O79" si="15">M79+1</f>
        <v>46677</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46678</v>
      </c>
      <c r="D91" s="378"/>
      <c r="E91" s="377">
        <f>C91+1</f>
        <v>46679</v>
      </c>
      <c r="F91" s="378"/>
      <c r="G91" s="377">
        <f>E91+1</f>
        <v>46680</v>
      </c>
      <c r="H91" s="378"/>
      <c r="I91" s="377">
        <f>G91+1</f>
        <v>46681</v>
      </c>
      <c r="J91" s="378"/>
      <c r="K91" s="377">
        <f>I91+1</f>
        <v>46682</v>
      </c>
      <c r="L91" s="378"/>
      <c r="M91" s="379">
        <f>K91+1</f>
        <v>46683</v>
      </c>
      <c r="N91" s="380"/>
      <c r="O91" s="381">
        <f t="shared" ref="O91" si="17">M91+1</f>
        <v>46684</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46685</v>
      </c>
      <c r="D103" s="378"/>
      <c r="E103" s="383">
        <f>IF(C103="","",IF(C103&lt;$E$51,C103+1,""))</f>
        <v>46686</v>
      </c>
      <c r="F103" s="378"/>
      <c r="G103" s="377">
        <f t="shared" ref="G103" si="19">IF(E103="","",IF(E103&lt;$E$51,E103+1,""))</f>
        <v>46687</v>
      </c>
      <c r="H103" s="378"/>
      <c r="I103" s="377">
        <f t="shared" ref="I103" si="20">IF(G103="","",IF(G103&lt;$E$51,G103+1,""))</f>
        <v>46688</v>
      </c>
      <c r="J103" s="378"/>
      <c r="K103" s="377">
        <f t="shared" ref="K103" si="21">IF(I103="","",IF(I103&lt;$E$51,I103+1,""))</f>
        <v>46689</v>
      </c>
      <c r="L103" s="378"/>
      <c r="M103" s="379">
        <f t="shared" ref="M103" si="22">IF(K103="","",IF(K103&lt;$E$51,K103+1,""))</f>
        <v>46690</v>
      </c>
      <c r="N103" s="380"/>
      <c r="O103" s="381">
        <f t="shared" ref="O103" si="23">IF(M103="","",IF(M103&lt;$E$51,M103+1,""))</f>
        <v>46691</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B85FB2FB-459D-4B1E-8FA9-5CAF09253A6A}">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38:L38"/>
    <mergeCell ref="F18:L1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132" priority="53" operator="equal">
      <formula>0</formula>
    </cfRule>
  </conditionalFormatting>
  <conditionalFormatting sqref="B602">
    <cfRule type="expression" dxfId="131" priority="74">
      <formula>$C601=1</formula>
    </cfRule>
  </conditionalFormatting>
  <conditionalFormatting sqref="C16 E16 G16 I16 K16">
    <cfRule type="cellIs" dxfId="130" priority="19" operator="equal">
      <formula>0</formula>
    </cfRule>
  </conditionalFormatting>
  <conditionalFormatting sqref="C66 E66 G66 I66 K66 M66 O66">
    <cfRule type="cellIs" dxfId="129" priority="39" operator="equal">
      <formula>0</formula>
    </cfRule>
    <cfRule type="cellIs" dxfId="128" priority="38" operator="equal">
      <formula>0</formula>
    </cfRule>
  </conditionalFormatting>
  <conditionalFormatting sqref="C78 E78 G78 I78 K78 M78 O78">
    <cfRule type="cellIs" dxfId="127" priority="36" operator="equal">
      <formula>0</formula>
    </cfRule>
    <cfRule type="cellIs" dxfId="126" priority="35" operator="equal">
      <formula>0</formula>
    </cfRule>
  </conditionalFormatting>
  <conditionalFormatting sqref="C90 E90 G90 I90 K90 M90 O90">
    <cfRule type="cellIs" dxfId="125" priority="34" operator="equal">
      <formula>0</formula>
    </cfRule>
    <cfRule type="cellIs" dxfId="124" priority="33" operator="equal">
      <formula>0</formula>
    </cfRule>
  </conditionalFormatting>
  <conditionalFormatting sqref="C102 E102 G102 I102 K102 M102 O102">
    <cfRule type="cellIs" dxfId="123" priority="32" operator="equal">
      <formula>0</formula>
    </cfRule>
    <cfRule type="cellIs" dxfId="122" priority="31" operator="equal">
      <formula>0</formula>
    </cfRule>
  </conditionalFormatting>
  <conditionalFormatting sqref="C114 E114 G114 I114 K114 M114 O114">
    <cfRule type="cellIs" dxfId="121" priority="30" operator="equal">
      <formula>0</formula>
    </cfRule>
    <cfRule type="cellIs" dxfId="120" priority="29" operator="equal">
      <formula>0</formula>
    </cfRule>
  </conditionalFormatting>
  <conditionalFormatting sqref="C126 E126 G126 I126 K126 M126 O126">
    <cfRule type="cellIs" dxfId="119" priority="28" operator="equal">
      <formula>0</formula>
    </cfRule>
    <cfRule type="cellIs" dxfId="118" priority="27" operator="equal">
      <formula>0</formula>
    </cfRule>
  </conditionalFormatting>
  <conditionalFormatting sqref="C30:D30 B36:D36 D37:D42 D44:D49">
    <cfRule type="cellIs" dxfId="117" priority="79" operator="equal">
      <formula>0</formula>
    </cfRule>
  </conditionalFormatting>
  <conditionalFormatting sqref="C55:P55">
    <cfRule type="expression" dxfId="116" priority="26">
      <formula>COUNTIF(祝日,C$55)=1</formula>
    </cfRule>
  </conditionalFormatting>
  <conditionalFormatting sqref="C67:P67">
    <cfRule type="expression" dxfId="115" priority="40">
      <formula>COUNTIF(祝日,C$67)=1</formula>
    </cfRule>
  </conditionalFormatting>
  <conditionalFormatting sqref="C79:P79">
    <cfRule type="expression" dxfId="114" priority="43">
      <formula>COUNTIF(祝日,C$79)=1</formula>
    </cfRule>
  </conditionalFormatting>
  <conditionalFormatting sqref="C91:P91">
    <cfRule type="expression" dxfId="113" priority="46">
      <formula>COUNTIF(祝日,C$91)=1</formula>
    </cfRule>
  </conditionalFormatting>
  <conditionalFormatting sqref="C103:P103">
    <cfRule type="expression" dxfId="112" priority="51">
      <formula>COUNTIF(祝日,C$103)=1</formula>
    </cfRule>
  </conditionalFormatting>
  <conditionalFormatting sqref="C115:P115">
    <cfRule type="expression" dxfId="111" priority="20">
      <formula>COUNTIF(祝日,C$115)=1</formula>
    </cfRule>
  </conditionalFormatting>
  <conditionalFormatting sqref="D20:D29">
    <cfRule type="cellIs" dxfId="110" priority="52" operator="equal">
      <formula>0</formula>
    </cfRule>
  </conditionalFormatting>
  <conditionalFormatting sqref="E19">
    <cfRule type="cellIs" dxfId="109" priority="77" operator="equal">
      <formula>0</formula>
    </cfRule>
  </conditionalFormatting>
  <conditionalFormatting sqref="L5">
    <cfRule type="cellIs" dxfId="108" priority="56" operator="equal">
      <formula>0</formula>
    </cfRule>
  </conditionalFormatting>
  <conditionalFormatting sqref="L7">
    <cfRule type="cellIs" dxfId="107" priority="54" operator="equal">
      <formula>0</formula>
    </cfRule>
  </conditionalFormatting>
  <conditionalFormatting sqref="Q56:Q65">
    <cfRule type="cellIs" dxfId="106" priority="16" operator="equal">
      <formula>0</formula>
    </cfRule>
  </conditionalFormatting>
  <conditionalFormatting sqref="Q66">
    <cfRule type="cellIs" dxfId="105" priority="18" operator="equal">
      <formula>0</formula>
    </cfRule>
    <cfRule type="cellIs" dxfId="104" priority="17" operator="equal">
      <formula>0</formula>
    </cfRule>
  </conditionalFormatting>
  <conditionalFormatting sqref="Q68:Q77">
    <cfRule type="cellIs" dxfId="103" priority="5" operator="equal">
      <formula>0</formula>
    </cfRule>
  </conditionalFormatting>
  <conditionalFormatting sqref="Q78">
    <cfRule type="cellIs" dxfId="102" priority="15" operator="equal">
      <formula>0</formula>
    </cfRule>
    <cfRule type="cellIs" dxfId="101" priority="14" operator="equal">
      <formula>0</formula>
    </cfRule>
  </conditionalFormatting>
  <conditionalFormatting sqref="Q80:Q89">
    <cfRule type="cellIs" dxfId="100" priority="4" operator="equal">
      <formula>0</formula>
    </cfRule>
  </conditionalFormatting>
  <conditionalFormatting sqref="Q90">
    <cfRule type="cellIs" dxfId="99" priority="13" operator="equal">
      <formula>0</formula>
    </cfRule>
    <cfRule type="cellIs" dxfId="98" priority="12" operator="equal">
      <formula>0</formula>
    </cfRule>
  </conditionalFormatting>
  <conditionalFormatting sqref="Q92:Q101">
    <cfRule type="cellIs" dxfId="97" priority="3" operator="equal">
      <formula>0</formula>
    </cfRule>
  </conditionalFormatting>
  <conditionalFormatting sqref="Q102">
    <cfRule type="cellIs" dxfId="96" priority="11" operator="equal">
      <formula>0</formula>
    </cfRule>
    <cfRule type="cellIs" dxfId="95" priority="10" operator="equal">
      <formula>0</formula>
    </cfRule>
  </conditionalFormatting>
  <conditionalFormatting sqref="Q104:Q113">
    <cfRule type="cellIs" dxfId="94" priority="2" operator="equal">
      <formula>0</formula>
    </cfRule>
  </conditionalFormatting>
  <conditionalFormatting sqref="Q114">
    <cfRule type="cellIs" dxfId="93" priority="9" operator="equal">
      <formula>0</formula>
    </cfRule>
    <cfRule type="cellIs" dxfId="92" priority="8" operator="equal">
      <formula>0</formula>
    </cfRule>
  </conditionalFormatting>
  <conditionalFormatting sqref="Q116:Q125">
    <cfRule type="cellIs" dxfId="91" priority="1" operator="equal">
      <formula>0</formula>
    </cfRule>
  </conditionalFormatting>
  <conditionalFormatting sqref="Q126">
    <cfRule type="cellIs" dxfId="90" priority="7" operator="equal">
      <formula>0</formula>
    </cfRule>
    <cfRule type="cellIs" dxfId="89" priority="6" operator="equal">
      <formula>0</formula>
    </cfRule>
  </conditionalFormatting>
  <pageMargins left="0.25" right="0.25" top="0.75" bottom="0.75" header="0.3" footer="0.3"/>
  <pageSetup paperSize="9" scale="82"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83D4-7F33-4016-936A-A4B1C2E5ECB7}">
  <sheetPr codeName="Sheet13">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31</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Special!P66</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46692</v>
      </c>
      <c r="H21" s="110">
        <f>INDEX(C55:P55,MATCH(MAX(C55:P55)+1,C55:P55,1))</f>
        <v>46698</v>
      </c>
      <c r="I21" s="110" cm="1">
        <f t="array" ref="I21">INDEX(C103:P103,MATCH("*?",INDEX(C103:P103&amp;"",0),0))</f>
        <v>46720</v>
      </c>
      <c r="J21" s="110">
        <f>INDEX(C103:P103,MATCH(MAX(C103:P103)+1,C103:P103,1))</f>
        <v>46721</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1-7th</v>
      </c>
      <c r="H23" s="114" t="str">
        <f>DAY(C67)&amp;"-"&amp;DAY(O67)&amp;"th"</f>
        <v>8-14th</v>
      </c>
      <c r="I23" s="114" t="str">
        <f>DAY(C79)&amp;"-"&amp;DAY(O79)&amp;"th"</f>
        <v>15-21th</v>
      </c>
      <c r="J23" s="114" t="str">
        <f>DAY(C91)&amp;"-"&amp;DAY(O91)&amp;"th"</f>
        <v>22-28th</v>
      </c>
      <c r="K23" s="114" t="str">
        <f>DAY(I21)&amp;"-"&amp;DAY(J21)&amp;"th"</f>
        <v>29-30th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f>WEEKDAY(C55)</f>
        <v>2</v>
      </c>
      <c r="D50" s="343"/>
      <c r="E50" s="344">
        <f t="shared" ref="E50" si="7">WEEKDAY(E55)</f>
        <v>3</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78">
        <f>DATE(2027,11,Setting!N5)</f>
        <v>46692</v>
      </c>
      <c r="D51" s="138" t="s">
        <v>48</v>
      </c>
      <c r="E51" s="281">
        <f>DATE(2027,12,Setting!N5-1)</f>
        <v>46721</v>
      </c>
      <c r="F51" s="100"/>
      <c r="G51" s="100"/>
      <c r="H51" s="100"/>
      <c r="I51" s="100"/>
      <c r="J51" s="100"/>
      <c r="K51" s="100"/>
      <c r="L51" s="100"/>
      <c r="M51" s="100"/>
      <c r="N51" s="100"/>
      <c r="O51" s="100"/>
      <c r="P51" s="100"/>
    </row>
    <row r="52" spans="2:17" ht="8.25" customHeight="1" thickBot="1">
      <c r="B52" s="140"/>
      <c r="C52" s="141"/>
      <c r="D52" s="140"/>
      <c r="E52" s="139"/>
      <c r="F52" s="100"/>
      <c r="G52" s="100"/>
      <c r="H52" s="100"/>
      <c r="I52" s="100"/>
      <c r="J52" s="100"/>
      <c r="K52" s="100"/>
      <c r="L52" s="100"/>
      <c r="M52" s="100"/>
      <c r="N52" s="100"/>
      <c r="O52" s="100"/>
      <c r="P52" s="100"/>
    </row>
    <row r="53" spans="2:17" ht="19" hidden="1" thickBot="1">
      <c r="B53" s="101">
        <f>WEEKDAY(C51)</f>
        <v>2</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f>IF(OR($B$53&gt;$C$53,O53=$B$53),"",C51)</f>
        <v>46692</v>
      </c>
      <c r="D55" s="364"/>
      <c r="E55" s="365">
        <f>IF(OR($B$53&gt;E53,$O$53=$B$53),"",IF($B$53=E53,$C$51,C55+1))</f>
        <v>46693</v>
      </c>
      <c r="F55" s="366"/>
      <c r="G55" s="365">
        <f>IF(OR($B$53&gt;G53,$O$53=$B$53),"",IF($B$53=G53,$C$51,E55+1))</f>
        <v>46694</v>
      </c>
      <c r="H55" s="366"/>
      <c r="I55" s="365">
        <f>IF(OR($B$53&gt;I53,$O$53=$B$53),"",IF($B$53=I53,$C$51,G55+1))</f>
        <v>46695</v>
      </c>
      <c r="J55" s="366"/>
      <c r="K55" s="365">
        <f>IF(OR($B$53&gt;K53,$O$53=$B$53),"",IF($B$53=K53,$C$51,I55+1))</f>
        <v>46696</v>
      </c>
      <c r="L55" s="366"/>
      <c r="M55" s="367">
        <f>IF(OR($B$53&gt;M53,$O$53=$B$53),"",IF($B$53=M53,$C$51,K55+1))</f>
        <v>46697</v>
      </c>
      <c r="N55" s="368"/>
      <c r="O55" s="369">
        <f>IF(B53=O53,C51,M55+1)</f>
        <v>46698</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46699</v>
      </c>
      <c r="D67" s="378"/>
      <c r="E67" s="377">
        <f>C67+1</f>
        <v>46700</v>
      </c>
      <c r="F67" s="378"/>
      <c r="G67" s="377">
        <f>E67+1</f>
        <v>46701</v>
      </c>
      <c r="H67" s="378"/>
      <c r="I67" s="377">
        <f>G67+1</f>
        <v>46702</v>
      </c>
      <c r="J67" s="378"/>
      <c r="K67" s="377">
        <f>I67+1</f>
        <v>46703</v>
      </c>
      <c r="L67" s="378"/>
      <c r="M67" s="379">
        <f>K67+1</f>
        <v>46704</v>
      </c>
      <c r="N67" s="380"/>
      <c r="O67" s="381">
        <f t="shared" ref="O67" si="13">M67+1</f>
        <v>46705</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46706</v>
      </c>
      <c r="D79" s="378"/>
      <c r="E79" s="377">
        <f>C79+1</f>
        <v>46707</v>
      </c>
      <c r="F79" s="378"/>
      <c r="G79" s="377">
        <f>E79+1</f>
        <v>46708</v>
      </c>
      <c r="H79" s="378"/>
      <c r="I79" s="377">
        <f>G79+1</f>
        <v>46709</v>
      </c>
      <c r="J79" s="378"/>
      <c r="K79" s="377">
        <f>I79+1</f>
        <v>46710</v>
      </c>
      <c r="L79" s="378"/>
      <c r="M79" s="379">
        <f>K79+1</f>
        <v>46711</v>
      </c>
      <c r="N79" s="380"/>
      <c r="O79" s="381">
        <f t="shared" ref="O79" si="15">M79+1</f>
        <v>46712</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46713</v>
      </c>
      <c r="D91" s="378"/>
      <c r="E91" s="377">
        <f>C91+1</f>
        <v>46714</v>
      </c>
      <c r="F91" s="378"/>
      <c r="G91" s="377">
        <f>E91+1</f>
        <v>46715</v>
      </c>
      <c r="H91" s="378"/>
      <c r="I91" s="377">
        <f>G91+1</f>
        <v>46716</v>
      </c>
      <c r="J91" s="378"/>
      <c r="K91" s="377">
        <f>I91+1</f>
        <v>46717</v>
      </c>
      <c r="L91" s="378"/>
      <c r="M91" s="379">
        <f>K91+1</f>
        <v>46718</v>
      </c>
      <c r="N91" s="380"/>
      <c r="O91" s="381">
        <f t="shared" ref="O91" si="17">M91+1</f>
        <v>46719</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46720</v>
      </c>
      <c r="D103" s="378"/>
      <c r="E103" s="383">
        <f>IF(C103="","",IF(C103&lt;$E$51,C103+1,""))</f>
        <v>46721</v>
      </c>
      <c r="F103" s="378"/>
      <c r="G103" s="377" t="str">
        <f t="shared" ref="G103" si="19">IF(E103="","",IF(E103&lt;$E$51,E103+1,""))</f>
        <v/>
      </c>
      <c r="H103" s="378"/>
      <c r="I103" s="377" t="str">
        <f t="shared" ref="I103" si="20">IF(G103="","",IF(G103&lt;$E$51,G103+1,""))</f>
        <v/>
      </c>
      <c r="J103" s="378"/>
      <c r="K103" s="377" t="str">
        <f t="shared" ref="K103" si="21">IF(I103="","",IF(I103&lt;$E$51,I103+1,""))</f>
        <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2F6083D4-7F33-4016-936A-A4B1C2E5ECB7}">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38:L38"/>
    <mergeCell ref="F18:L1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88" priority="53" operator="equal">
      <formula>0</formula>
    </cfRule>
  </conditionalFormatting>
  <conditionalFormatting sqref="B602">
    <cfRule type="expression" dxfId="87" priority="74">
      <formula>$C601=1</formula>
    </cfRule>
  </conditionalFormatting>
  <conditionalFormatting sqref="C16 E16 G16 I16 K16">
    <cfRule type="cellIs" dxfId="86" priority="19" operator="equal">
      <formula>0</formula>
    </cfRule>
  </conditionalFormatting>
  <conditionalFormatting sqref="C66 E66 G66 I66 K66 M66 O66">
    <cfRule type="cellIs" dxfId="85" priority="39" operator="equal">
      <formula>0</formula>
    </cfRule>
    <cfRule type="cellIs" dxfId="84" priority="38" operator="equal">
      <formula>0</formula>
    </cfRule>
  </conditionalFormatting>
  <conditionalFormatting sqref="C78 E78 G78 I78 K78 M78 O78">
    <cfRule type="cellIs" dxfId="83" priority="36" operator="equal">
      <formula>0</formula>
    </cfRule>
    <cfRule type="cellIs" dxfId="82" priority="35" operator="equal">
      <formula>0</formula>
    </cfRule>
  </conditionalFormatting>
  <conditionalFormatting sqref="C90 E90 G90 I90 K90 M90 O90">
    <cfRule type="cellIs" dxfId="81" priority="34" operator="equal">
      <formula>0</formula>
    </cfRule>
    <cfRule type="cellIs" dxfId="80" priority="33" operator="equal">
      <formula>0</formula>
    </cfRule>
  </conditionalFormatting>
  <conditionalFormatting sqref="C102 E102 G102 I102 K102 M102 O102">
    <cfRule type="cellIs" dxfId="79" priority="32" operator="equal">
      <formula>0</formula>
    </cfRule>
    <cfRule type="cellIs" dxfId="78" priority="31" operator="equal">
      <formula>0</formula>
    </cfRule>
  </conditionalFormatting>
  <conditionalFormatting sqref="C114 E114 G114 I114 K114 M114 O114">
    <cfRule type="cellIs" dxfId="77" priority="30" operator="equal">
      <formula>0</formula>
    </cfRule>
    <cfRule type="cellIs" dxfId="76" priority="29" operator="equal">
      <formula>0</formula>
    </cfRule>
  </conditionalFormatting>
  <conditionalFormatting sqref="C126 E126 G126 I126 K126 M126 O126">
    <cfRule type="cellIs" dxfId="75" priority="28" operator="equal">
      <formula>0</formula>
    </cfRule>
    <cfRule type="cellIs" dxfId="74" priority="27" operator="equal">
      <formula>0</formula>
    </cfRule>
  </conditionalFormatting>
  <conditionalFormatting sqref="C30:D30 B36:D36 D37:D42 D44:D49">
    <cfRule type="cellIs" dxfId="73" priority="79" operator="equal">
      <formula>0</formula>
    </cfRule>
  </conditionalFormatting>
  <conditionalFormatting sqref="C55:P55">
    <cfRule type="expression" dxfId="72" priority="26">
      <formula>COUNTIF(祝日,C$55)=1</formula>
    </cfRule>
  </conditionalFormatting>
  <conditionalFormatting sqref="C67:P67">
    <cfRule type="expression" dxfId="71" priority="40">
      <formula>COUNTIF(祝日,C$67)=1</formula>
    </cfRule>
  </conditionalFormatting>
  <conditionalFormatting sqref="C79:P79">
    <cfRule type="expression" dxfId="70" priority="43">
      <formula>COUNTIF(祝日,C$79)=1</formula>
    </cfRule>
  </conditionalFormatting>
  <conditionalFormatting sqref="C91:P91">
    <cfRule type="expression" dxfId="69" priority="46">
      <formula>COUNTIF(祝日,C$91)=1</formula>
    </cfRule>
  </conditionalFormatting>
  <conditionalFormatting sqref="C103:P103">
    <cfRule type="expression" dxfId="68" priority="51">
      <formula>COUNTIF(祝日,C$103)=1</formula>
    </cfRule>
  </conditionalFormatting>
  <conditionalFormatting sqref="C115:P115">
    <cfRule type="expression" dxfId="67" priority="20">
      <formula>COUNTIF(祝日,C$115)=1</formula>
    </cfRule>
  </conditionalFormatting>
  <conditionalFormatting sqref="D20:D29">
    <cfRule type="cellIs" dxfId="66" priority="52" operator="equal">
      <formula>0</formula>
    </cfRule>
  </conditionalFormatting>
  <conditionalFormatting sqref="E19">
    <cfRule type="cellIs" dxfId="65" priority="77" operator="equal">
      <formula>0</formula>
    </cfRule>
  </conditionalFormatting>
  <conditionalFormatting sqref="L5">
    <cfRule type="cellIs" dxfId="64" priority="56" operator="equal">
      <formula>0</formula>
    </cfRule>
  </conditionalFormatting>
  <conditionalFormatting sqref="L7">
    <cfRule type="cellIs" dxfId="63" priority="54" operator="equal">
      <formula>0</formula>
    </cfRule>
  </conditionalFormatting>
  <conditionalFormatting sqref="Q56:Q65">
    <cfRule type="cellIs" dxfId="62" priority="16" operator="equal">
      <formula>0</formula>
    </cfRule>
  </conditionalFormatting>
  <conditionalFormatting sqref="Q66">
    <cfRule type="cellIs" dxfId="61" priority="18" operator="equal">
      <formula>0</formula>
    </cfRule>
    <cfRule type="cellIs" dxfId="60" priority="17" operator="equal">
      <formula>0</formula>
    </cfRule>
  </conditionalFormatting>
  <conditionalFormatting sqref="Q68:Q77">
    <cfRule type="cellIs" dxfId="59" priority="5" operator="equal">
      <formula>0</formula>
    </cfRule>
  </conditionalFormatting>
  <conditionalFormatting sqref="Q78">
    <cfRule type="cellIs" dxfId="58" priority="15" operator="equal">
      <formula>0</formula>
    </cfRule>
    <cfRule type="cellIs" dxfId="57" priority="14" operator="equal">
      <formula>0</formula>
    </cfRule>
  </conditionalFormatting>
  <conditionalFormatting sqref="Q80:Q89">
    <cfRule type="cellIs" dxfId="56" priority="4" operator="equal">
      <formula>0</formula>
    </cfRule>
  </conditionalFormatting>
  <conditionalFormatting sqref="Q90">
    <cfRule type="cellIs" dxfId="55" priority="13" operator="equal">
      <formula>0</formula>
    </cfRule>
    <cfRule type="cellIs" dxfId="54" priority="12" operator="equal">
      <formula>0</formula>
    </cfRule>
  </conditionalFormatting>
  <conditionalFormatting sqref="Q92:Q101">
    <cfRule type="cellIs" dxfId="53" priority="3" operator="equal">
      <formula>0</formula>
    </cfRule>
  </conditionalFormatting>
  <conditionalFormatting sqref="Q102">
    <cfRule type="cellIs" dxfId="52" priority="11" operator="equal">
      <formula>0</formula>
    </cfRule>
    <cfRule type="cellIs" dxfId="51" priority="10" operator="equal">
      <formula>0</formula>
    </cfRule>
  </conditionalFormatting>
  <conditionalFormatting sqref="Q104:Q113">
    <cfRule type="cellIs" dxfId="50" priority="2" operator="equal">
      <formula>0</formula>
    </cfRule>
  </conditionalFormatting>
  <conditionalFormatting sqref="Q114">
    <cfRule type="cellIs" dxfId="49" priority="9" operator="equal">
      <formula>0</formula>
    </cfRule>
    <cfRule type="cellIs" dxfId="48" priority="8" operator="equal">
      <formula>0</formula>
    </cfRule>
  </conditionalFormatting>
  <conditionalFormatting sqref="Q116:Q125">
    <cfRule type="cellIs" dxfId="47" priority="1" operator="equal">
      <formula>0</formula>
    </cfRule>
  </conditionalFormatting>
  <conditionalFormatting sqref="Q126">
    <cfRule type="cellIs" dxfId="46" priority="7" operator="equal">
      <formula>0</formula>
    </cfRule>
    <cfRule type="cellIs" dxfId="45" priority="6" operator="equal">
      <formula>0</formula>
    </cfRule>
  </conditionalFormatting>
  <pageMargins left="0.25" right="0.25" top="0.75" bottom="0.75" header="0.3" footer="0.3"/>
  <pageSetup paperSize="9" scale="82"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8A895-73DA-43E4-8E99-A8F1391BD330}">
  <sheetPr codeName="Sheet14">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32</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Special!P72</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46722</v>
      </c>
      <c r="H21" s="110">
        <f>INDEX(C55:P55,MATCH(MAX(C55:P55)+1,C55:P55,1))</f>
        <v>46726</v>
      </c>
      <c r="I21" s="110" cm="1">
        <f t="array" ref="I21">INDEX(C103:P103,MATCH("*?",INDEX(C103:P103&amp;"",0),0))</f>
        <v>46748</v>
      </c>
      <c r="J21" s="110">
        <f>INDEX(C103:P103,MATCH(MAX(C103:P103)+1,C103:P103,1))</f>
        <v>46752</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1-5th</v>
      </c>
      <c r="H23" s="114" t="str">
        <f>DAY(C67)&amp;"-"&amp;DAY(O67)&amp;"th"</f>
        <v>6-12th</v>
      </c>
      <c r="I23" s="114" t="str">
        <f>DAY(C79)&amp;"-"&amp;DAY(O79)&amp;"th"</f>
        <v>13-19th</v>
      </c>
      <c r="J23" s="114" t="str">
        <f>DAY(C91)&amp;"-"&amp;DAY(O91)&amp;"th"</f>
        <v>20-26th</v>
      </c>
      <c r="K23" s="114" t="str">
        <f>DAY(I21)&amp;"-"&amp;DAY(J21)&amp;"th"</f>
        <v>27-31th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78">
        <f>DATE(2027,12,Setting!N5)</f>
        <v>46722</v>
      </c>
      <c r="D51" s="138" t="s">
        <v>48</v>
      </c>
      <c r="E51" s="281">
        <f>DATE(2028,1,Setting!N5-1)</f>
        <v>46752</v>
      </c>
      <c r="F51" s="100"/>
      <c r="G51" s="100"/>
      <c r="H51" s="100"/>
      <c r="I51" s="100"/>
      <c r="J51" s="100"/>
      <c r="K51" s="100"/>
      <c r="L51" s="100"/>
      <c r="M51" s="100"/>
      <c r="N51" s="100"/>
      <c r="O51" s="100"/>
      <c r="P51" s="100"/>
    </row>
    <row r="52" spans="2:17" ht="9.75" customHeight="1" thickBot="1">
      <c r="B52" s="140"/>
      <c r="C52" s="141"/>
      <c r="D52" s="140"/>
      <c r="E52" s="139"/>
      <c r="F52" s="100"/>
      <c r="G52" s="100"/>
      <c r="H52" s="100"/>
      <c r="I52" s="100"/>
      <c r="J52" s="100"/>
      <c r="K52" s="100"/>
      <c r="L52" s="100"/>
      <c r="M52" s="100"/>
      <c r="N52" s="100"/>
      <c r="O52" s="100"/>
      <c r="P52" s="100"/>
    </row>
    <row r="53" spans="2:17" ht="19" hidden="1" thickBot="1">
      <c r="B53" s="101">
        <f>WEEKDAY(C51)</f>
        <v>4</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f>IF(OR($B$53&gt;G53,$O$53=$B$53),"",IF($B$53=G53,$C$51,E55+1))</f>
        <v>46722</v>
      </c>
      <c r="H55" s="366"/>
      <c r="I55" s="365">
        <f>IF(OR($B$53&gt;I53,$O$53=$B$53),"",IF($B$53=I53,$C$51,G55+1))</f>
        <v>46723</v>
      </c>
      <c r="J55" s="366"/>
      <c r="K55" s="365">
        <f>IF(OR($B$53&gt;K53,$O$53=$B$53),"",IF($B$53=K53,$C$51,I55+1))</f>
        <v>46724</v>
      </c>
      <c r="L55" s="366"/>
      <c r="M55" s="367">
        <f>IF(OR($B$53&gt;M53,$O$53=$B$53),"",IF($B$53=M53,$C$51,K55+1))</f>
        <v>46725</v>
      </c>
      <c r="N55" s="368"/>
      <c r="O55" s="369">
        <f>IF(B53=O53,C51,M55+1)</f>
        <v>46726</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46727</v>
      </c>
      <c r="D67" s="378"/>
      <c r="E67" s="377">
        <f>C67+1</f>
        <v>46728</v>
      </c>
      <c r="F67" s="378"/>
      <c r="G67" s="377">
        <f>E67+1</f>
        <v>46729</v>
      </c>
      <c r="H67" s="378"/>
      <c r="I67" s="377">
        <f>G67+1</f>
        <v>46730</v>
      </c>
      <c r="J67" s="378"/>
      <c r="K67" s="377">
        <f>I67+1</f>
        <v>46731</v>
      </c>
      <c r="L67" s="378"/>
      <c r="M67" s="379">
        <f>K67+1</f>
        <v>46732</v>
      </c>
      <c r="N67" s="380"/>
      <c r="O67" s="381">
        <f t="shared" ref="O67" si="13">M67+1</f>
        <v>46733</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46734</v>
      </c>
      <c r="D79" s="378"/>
      <c r="E79" s="377">
        <f>C79+1</f>
        <v>46735</v>
      </c>
      <c r="F79" s="378"/>
      <c r="G79" s="377">
        <f>E79+1</f>
        <v>46736</v>
      </c>
      <c r="H79" s="378"/>
      <c r="I79" s="377">
        <f>G79+1</f>
        <v>46737</v>
      </c>
      <c r="J79" s="378"/>
      <c r="K79" s="377">
        <f>I79+1</f>
        <v>46738</v>
      </c>
      <c r="L79" s="378"/>
      <c r="M79" s="379">
        <f>K79+1</f>
        <v>46739</v>
      </c>
      <c r="N79" s="380"/>
      <c r="O79" s="381">
        <f t="shared" ref="O79" si="15">M79+1</f>
        <v>46740</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46741</v>
      </c>
      <c r="D91" s="378"/>
      <c r="E91" s="377">
        <f>C91+1</f>
        <v>46742</v>
      </c>
      <c r="F91" s="378"/>
      <c r="G91" s="377">
        <f>E91+1</f>
        <v>46743</v>
      </c>
      <c r="H91" s="378"/>
      <c r="I91" s="377">
        <f>G91+1</f>
        <v>46744</v>
      </c>
      <c r="J91" s="378"/>
      <c r="K91" s="377">
        <f>I91+1</f>
        <v>46745</v>
      </c>
      <c r="L91" s="378"/>
      <c r="M91" s="379">
        <f>K91+1</f>
        <v>46746</v>
      </c>
      <c r="N91" s="380"/>
      <c r="O91" s="381">
        <f t="shared" ref="O91" si="17">M91+1</f>
        <v>46747</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46748</v>
      </c>
      <c r="D103" s="378"/>
      <c r="E103" s="383">
        <f>IF(C103="","",IF(C103&lt;$E$51,C103+1,""))</f>
        <v>46749</v>
      </c>
      <c r="F103" s="378"/>
      <c r="G103" s="377">
        <f t="shared" ref="G103" si="19">IF(E103="","",IF(E103&lt;$E$51,E103+1,""))</f>
        <v>46750</v>
      </c>
      <c r="H103" s="378"/>
      <c r="I103" s="377">
        <f t="shared" ref="I103" si="20">IF(G103="","",IF(G103&lt;$E$51,G103+1,""))</f>
        <v>46751</v>
      </c>
      <c r="J103" s="378"/>
      <c r="K103" s="377">
        <f t="shared" ref="K103" si="21">IF(I103="","",IF(I103&lt;$E$51,I103+1,""))</f>
        <v>46752</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9BE8A895-73DA-43E4-8E99-A8F1391BD330}">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18:L18"/>
    <mergeCell ref="F38:L3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44" priority="53" operator="equal">
      <formula>0</formula>
    </cfRule>
  </conditionalFormatting>
  <conditionalFormatting sqref="B602">
    <cfRule type="expression" dxfId="43" priority="74">
      <formula>$C601=1</formula>
    </cfRule>
  </conditionalFormatting>
  <conditionalFormatting sqref="C16 E16 G16 I16 K16">
    <cfRule type="cellIs" dxfId="42" priority="19" operator="equal">
      <formula>0</formula>
    </cfRule>
  </conditionalFormatting>
  <conditionalFormatting sqref="C66 E66 G66 I66 K66 M66 O66">
    <cfRule type="cellIs" dxfId="41" priority="39" operator="equal">
      <formula>0</formula>
    </cfRule>
    <cfRule type="cellIs" dxfId="40" priority="38" operator="equal">
      <formula>0</formula>
    </cfRule>
  </conditionalFormatting>
  <conditionalFormatting sqref="C78 E78 G78 I78 K78 M78 O78">
    <cfRule type="cellIs" dxfId="39" priority="36" operator="equal">
      <formula>0</formula>
    </cfRule>
    <cfRule type="cellIs" dxfId="38" priority="35" operator="equal">
      <formula>0</formula>
    </cfRule>
  </conditionalFormatting>
  <conditionalFormatting sqref="C90 E90 G90 I90 K90 M90 O90">
    <cfRule type="cellIs" dxfId="37" priority="34" operator="equal">
      <formula>0</formula>
    </cfRule>
    <cfRule type="cellIs" dxfId="36" priority="33" operator="equal">
      <formula>0</formula>
    </cfRule>
  </conditionalFormatting>
  <conditionalFormatting sqref="C102 E102 G102 I102 K102 M102 O102">
    <cfRule type="cellIs" dxfId="35" priority="32" operator="equal">
      <formula>0</formula>
    </cfRule>
    <cfRule type="cellIs" dxfId="34" priority="31" operator="equal">
      <formula>0</formula>
    </cfRule>
  </conditionalFormatting>
  <conditionalFormatting sqref="C114 E114 G114 I114 K114 M114 O114">
    <cfRule type="cellIs" dxfId="33" priority="30" operator="equal">
      <formula>0</formula>
    </cfRule>
    <cfRule type="cellIs" dxfId="32" priority="29" operator="equal">
      <formula>0</formula>
    </cfRule>
  </conditionalFormatting>
  <conditionalFormatting sqref="C126 E126 G126 I126 K126 M126 O126">
    <cfRule type="cellIs" dxfId="31" priority="28" operator="equal">
      <formula>0</formula>
    </cfRule>
    <cfRule type="cellIs" dxfId="30" priority="27" operator="equal">
      <formula>0</formula>
    </cfRule>
  </conditionalFormatting>
  <conditionalFormatting sqref="C30:D30 B36:D36 D37:D42 D44:D49">
    <cfRule type="cellIs" dxfId="29" priority="79" operator="equal">
      <formula>0</formula>
    </cfRule>
  </conditionalFormatting>
  <conditionalFormatting sqref="C55:P55">
    <cfRule type="expression" dxfId="28" priority="26">
      <formula>COUNTIF(祝日,C$55)=1</formula>
    </cfRule>
  </conditionalFormatting>
  <conditionalFormatting sqref="C67:P67">
    <cfRule type="expression" dxfId="27" priority="40">
      <formula>COUNTIF(祝日,C$67)=1</formula>
    </cfRule>
  </conditionalFormatting>
  <conditionalFormatting sqref="C79:P79">
    <cfRule type="expression" dxfId="26" priority="43">
      <formula>COUNTIF(祝日,C$79)=1</formula>
    </cfRule>
  </conditionalFormatting>
  <conditionalFormatting sqref="C91:P91">
    <cfRule type="expression" dxfId="25" priority="46">
      <formula>COUNTIF(祝日,C$91)=1</formula>
    </cfRule>
  </conditionalFormatting>
  <conditionalFormatting sqref="C103:P103">
    <cfRule type="expression" dxfId="24" priority="51">
      <formula>COUNTIF(祝日,C$103)=1</formula>
    </cfRule>
  </conditionalFormatting>
  <conditionalFormatting sqref="C115:P115">
    <cfRule type="expression" dxfId="23" priority="20">
      <formula>COUNTIF(祝日,C$115)=1</formula>
    </cfRule>
  </conditionalFormatting>
  <conditionalFormatting sqref="D20:D29">
    <cfRule type="cellIs" dxfId="22" priority="52" operator="equal">
      <formula>0</formula>
    </cfRule>
  </conditionalFormatting>
  <conditionalFormatting sqref="E19">
    <cfRule type="cellIs" dxfId="21" priority="77" operator="equal">
      <formula>0</formula>
    </cfRule>
  </conditionalFormatting>
  <conditionalFormatting sqref="L5">
    <cfRule type="cellIs" dxfId="20" priority="56" operator="equal">
      <formula>0</formula>
    </cfRule>
  </conditionalFormatting>
  <conditionalFormatting sqref="L7">
    <cfRule type="cellIs" dxfId="19" priority="54" operator="equal">
      <formula>0</formula>
    </cfRule>
  </conditionalFormatting>
  <conditionalFormatting sqref="Q56:Q65">
    <cfRule type="cellIs" dxfId="18" priority="16" operator="equal">
      <formula>0</formula>
    </cfRule>
  </conditionalFormatting>
  <conditionalFormatting sqref="Q66">
    <cfRule type="cellIs" dxfId="17" priority="18" operator="equal">
      <formula>0</formula>
    </cfRule>
    <cfRule type="cellIs" dxfId="16" priority="17" operator="equal">
      <formula>0</formula>
    </cfRule>
  </conditionalFormatting>
  <conditionalFormatting sqref="Q68:Q77">
    <cfRule type="cellIs" dxfId="15" priority="5" operator="equal">
      <formula>0</formula>
    </cfRule>
  </conditionalFormatting>
  <conditionalFormatting sqref="Q78">
    <cfRule type="cellIs" dxfId="14" priority="15" operator="equal">
      <formula>0</formula>
    </cfRule>
    <cfRule type="cellIs" dxfId="13" priority="14" operator="equal">
      <formula>0</formula>
    </cfRule>
  </conditionalFormatting>
  <conditionalFormatting sqref="Q80:Q89">
    <cfRule type="cellIs" dxfId="12" priority="4" operator="equal">
      <formula>0</formula>
    </cfRule>
  </conditionalFormatting>
  <conditionalFormatting sqref="Q90">
    <cfRule type="cellIs" dxfId="11" priority="13" operator="equal">
      <formula>0</formula>
    </cfRule>
    <cfRule type="cellIs" dxfId="10" priority="12" operator="equal">
      <formula>0</formula>
    </cfRule>
  </conditionalFormatting>
  <conditionalFormatting sqref="Q92:Q101">
    <cfRule type="cellIs" dxfId="9" priority="3" operator="equal">
      <formula>0</formula>
    </cfRule>
  </conditionalFormatting>
  <conditionalFormatting sqref="Q102">
    <cfRule type="cellIs" dxfId="8" priority="11" operator="equal">
      <formula>0</formula>
    </cfRule>
    <cfRule type="cellIs" dxfId="7" priority="10" operator="equal">
      <formula>0</formula>
    </cfRule>
  </conditionalFormatting>
  <conditionalFormatting sqref="Q104:Q113">
    <cfRule type="cellIs" dxfId="6" priority="2" operator="equal">
      <formula>0</formula>
    </cfRule>
  </conditionalFormatting>
  <conditionalFormatting sqref="Q114">
    <cfRule type="cellIs" dxfId="5" priority="9" operator="equal">
      <formula>0</formula>
    </cfRule>
    <cfRule type="cellIs" dxfId="4" priority="8" operator="equal">
      <formula>0</formula>
    </cfRule>
  </conditionalFormatting>
  <conditionalFormatting sqref="Q116:Q125">
    <cfRule type="cellIs" dxfId="3" priority="1" operator="equal">
      <formula>0</formula>
    </cfRule>
  </conditionalFormatting>
  <conditionalFormatting sqref="Q126">
    <cfRule type="cellIs" dxfId="2" priority="7" operator="equal">
      <formula>0</formula>
    </cfRule>
    <cfRule type="cellIs" dxfId="1" priority="6" operator="equal">
      <formula>0</formula>
    </cfRule>
  </conditionalFormatting>
  <pageMargins left="0.25" right="0.25" top="0.75" bottom="0.75" header="0.3" footer="0.3"/>
  <pageSetup paperSize="9" scale="82"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6157-7A8C-4AB4-8E5D-1AADE8ECBFDE}">
  <sheetPr codeName="Sheet16">
    <tabColor theme="7" tint="0.59999389629810485"/>
    <pageSetUpPr fitToPage="1"/>
  </sheetPr>
  <dimension ref="B1:P78"/>
  <sheetViews>
    <sheetView showGridLines="0" zoomScale="70" zoomScaleNormal="70" workbookViewId="0">
      <selection activeCell="B1" sqref="B1"/>
    </sheetView>
  </sheetViews>
  <sheetFormatPr baseColWidth="10" defaultColWidth="8.83203125" defaultRowHeight="18"/>
  <cols>
    <col min="1" max="1" width="4.1640625" customWidth="1"/>
    <col min="2" max="3" width="15.1640625" customWidth="1"/>
    <col min="4" max="5" width="15.1640625" style="56" customWidth="1"/>
    <col min="6" max="6" width="15.1640625" customWidth="1"/>
    <col min="7" max="8" width="15.1640625" style="56" customWidth="1"/>
    <col min="9" max="9" width="15.1640625" customWidth="1"/>
    <col min="10" max="11" width="15.1640625" style="56" customWidth="1"/>
    <col min="12" max="12" width="15.1640625" customWidth="1"/>
    <col min="13" max="16" width="15.1640625" style="56" customWidth="1"/>
  </cols>
  <sheetData>
    <row r="1" spans="2:16" ht="63.75" customHeight="1">
      <c r="B1" s="150" t="s">
        <v>55</v>
      </c>
    </row>
    <row r="2" spans="2:16" ht="15" customHeight="1" thickBot="1">
      <c r="B2" s="1"/>
    </row>
    <row r="3" spans="2:16" ht="41.25" customHeight="1" thickTop="1">
      <c r="B3" s="52" t="s">
        <v>56</v>
      </c>
      <c r="C3" s="53"/>
      <c r="D3" s="151">
        <f>SUM(D11,D17,D23,D29,D35,D41,D47,D53,D59,D65,D71,D77)</f>
        <v>0</v>
      </c>
      <c r="E3" s="152">
        <f>SUM(E11,E17,E23,E29,E35,E41,E47,E53,E59,E65,E71,E77)</f>
        <v>0</v>
      </c>
      <c r="F3" s="53"/>
      <c r="G3" s="151">
        <f>SUM(G11,G17,G23,G29,G35,G41,G47,G53,G59,G65,G71,G77)</f>
        <v>0</v>
      </c>
      <c r="H3" s="152">
        <f>SUM(H11,H17,H23,H29,H35,H41,H47,H53,H59,H65,H71,H77)</f>
        <v>0</v>
      </c>
      <c r="I3" s="53"/>
      <c r="J3" s="151">
        <f>SUM(J11,J17,J23,J29,J35,J41,J47,J53,J59,J65,J71,J77)</f>
        <v>0</v>
      </c>
      <c r="K3" s="152">
        <f>SUM(K11,K17,K23,K29,K35,K41,K47,K53,K59,K65,K71,K77)</f>
        <v>0</v>
      </c>
      <c r="L3" s="53"/>
      <c r="M3" s="151">
        <f>SUM(M11,M17,M23,M29,M35,M41,M47,M53,M59,M65,M71,M77)</f>
        <v>0</v>
      </c>
      <c r="N3" s="153">
        <f>SUM(N11,N17,N23,N29,N35,N41,N47,N53,N59,N65,N71,N77)</f>
        <v>0</v>
      </c>
      <c r="O3" s="154">
        <f>SUM(O6:O77)</f>
        <v>0</v>
      </c>
      <c r="P3" s="155">
        <f>SUM(P6:P77)</f>
        <v>0</v>
      </c>
    </row>
    <row r="4" spans="2:16" ht="30" customHeight="1">
      <c r="B4" s="54" t="s">
        <v>57</v>
      </c>
      <c r="C4" s="397"/>
      <c r="D4" s="398"/>
      <c r="E4" s="399"/>
      <c r="F4" s="397"/>
      <c r="G4" s="398"/>
      <c r="H4" s="399"/>
      <c r="I4" s="397"/>
      <c r="J4" s="398"/>
      <c r="K4" s="399"/>
      <c r="L4" s="397"/>
      <c r="M4" s="398"/>
      <c r="N4" s="399"/>
      <c r="O4" s="400" t="s">
        <v>18</v>
      </c>
      <c r="P4" s="401"/>
    </row>
    <row r="5" spans="2:16" ht="41.25" customHeight="1" thickBot="1">
      <c r="B5" s="156"/>
      <c r="C5" s="157" t="s">
        <v>58</v>
      </c>
      <c r="D5" s="158" t="s">
        <v>59</v>
      </c>
      <c r="E5" s="159" t="s">
        <v>60</v>
      </c>
      <c r="F5" s="157" t="s">
        <v>58</v>
      </c>
      <c r="G5" s="158" t="s">
        <v>59</v>
      </c>
      <c r="H5" s="159" t="s">
        <v>60</v>
      </c>
      <c r="I5" s="157" t="s">
        <v>58</v>
      </c>
      <c r="J5" s="158" t="s">
        <v>59</v>
      </c>
      <c r="K5" s="159" t="s">
        <v>60</v>
      </c>
      <c r="L5" s="157" t="s">
        <v>58</v>
      </c>
      <c r="M5" s="158" t="s">
        <v>59</v>
      </c>
      <c r="N5" s="160" t="s">
        <v>60</v>
      </c>
      <c r="O5" s="161" t="s">
        <v>59</v>
      </c>
      <c r="P5" s="162" t="s">
        <v>60</v>
      </c>
    </row>
    <row r="6" spans="2:16" ht="25" customHeight="1" thickTop="1">
      <c r="B6" s="389" t="s">
        <v>61</v>
      </c>
      <c r="C6" s="57"/>
      <c r="D6" s="163"/>
      <c r="E6" s="164"/>
      <c r="F6" s="57"/>
      <c r="G6" s="163"/>
      <c r="H6" s="164"/>
      <c r="I6" s="57"/>
      <c r="J6" s="163"/>
      <c r="K6" s="164"/>
      <c r="L6" s="57"/>
      <c r="M6" s="163"/>
      <c r="N6" s="165"/>
      <c r="O6" s="391">
        <f>0+SUM(D11,G11,J11,M11)</f>
        <v>0</v>
      </c>
      <c r="P6" s="394">
        <f>0+SUM(E11,H11,K11,N11,)</f>
        <v>0</v>
      </c>
    </row>
    <row r="7" spans="2:16" ht="25" customHeight="1">
      <c r="B7" s="389"/>
      <c r="C7" s="58"/>
      <c r="D7" s="166"/>
      <c r="E7" s="167"/>
      <c r="F7" s="58"/>
      <c r="G7" s="166"/>
      <c r="H7" s="167"/>
      <c r="I7" s="58"/>
      <c r="J7" s="166"/>
      <c r="K7" s="167"/>
      <c r="L7" s="58"/>
      <c r="M7" s="166"/>
      <c r="N7" s="168"/>
      <c r="O7" s="392"/>
      <c r="P7" s="395"/>
    </row>
    <row r="8" spans="2:16" ht="25" customHeight="1">
      <c r="B8" s="389"/>
      <c r="C8" s="59"/>
      <c r="D8" s="169"/>
      <c r="E8" s="170"/>
      <c r="F8" s="59"/>
      <c r="G8" s="169"/>
      <c r="H8" s="170"/>
      <c r="I8" s="59"/>
      <c r="J8" s="169"/>
      <c r="K8" s="170"/>
      <c r="L8" s="59"/>
      <c r="M8" s="169"/>
      <c r="N8" s="171"/>
      <c r="O8" s="392"/>
      <c r="P8" s="395"/>
    </row>
    <row r="9" spans="2:16" ht="25" customHeight="1">
      <c r="B9" s="389"/>
      <c r="C9" s="58"/>
      <c r="D9" s="166"/>
      <c r="E9" s="167"/>
      <c r="F9" s="58"/>
      <c r="G9" s="166"/>
      <c r="H9" s="167"/>
      <c r="I9" s="58"/>
      <c r="J9" s="166"/>
      <c r="K9" s="167"/>
      <c r="L9" s="58"/>
      <c r="M9" s="166"/>
      <c r="N9" s="168"/>
      <c r="O9" s="392"/>
      <c r="P9" s="395"/>
    </row>
    <row r="10" spans="2:16" ht="25" customHeight="1">
      <c r="B10" s="389"/>
      <c r="C10" s="59"/>
      <c r="D10" s="172"/>
      <c r="E10" s="170"/>
      <c r="F10" s="59"/>
      <c r="G10" s="172"/>
      <c r="H10" s="170"/>
      <c r="I10" s="59"/>
      <c r="J10" s="172"/>
      <c r="K10" s="170"/>
      <c r="L10" s="59"/>
      <c r="M10" s="172"/>
      <c r="N10" s="171"/>
      <c r="O10" s="392"/>
      <c r="P10" s="395"/>
    </row>
    <row r="11" spans="2:16" ht="25" customHeight="1" thickBot="1">
      <c r="B11" s="390"/>
      <c r="C11" s="55" t="s">
        <v>62</v>
      </c>
      <c r="D11" s="173">
        <f>SUM(D6:D10)</f>
        <v>0</v>
      </c>
      <c r="E11" s="174">
        <f>SUM(E6:E10)</f>
        <v>0</v>
      </c>
      <c r="F11" s="55" t="s">
        <v>62</v>
      </c>
      <c r="G11" s="173">
        <f>SUM(G6:G10)</f>
        <v>0</v>
      </c>
      <c r="H11" s="174">
        <f>SUM(H6:H10)</f>
        <v>0</v>
      </c>
      <c r="I11" s="55" t="s">
        <v>62</v>
      </c>
      <c r="J11" s="173">
        <f>SUM(J6:J10)</f>
        <v>0</v>
      </c>
      <c r="K11" s="174">
        <f>SUM(K6:K10)</f>
        <v>0</v>
      </c>
      <c r="L11" s="55" t="s">
        <v>62</v>
      </c>
      <c r="M11" s="173">
        <f>SUM(M6:M10)</f>
        <v>0</v>
      </c>
      <c r="N11" s="174">
        <f>SUM(N6:N10)</f>
        <v>0</v>
      </c>
      <c r="O11" s="393"/>
      <c r="P11" s="396"/>
    </row>
    <row r="12" spans="2:16" ht="25" customHeight="1" thickTop="1">
      <c r="B12" s="388" t="s">
        <v>22</v>
      </c>
      <c r="C12" s="59"/>
      <c r="D12" s="169"/>
      <c r="E12" s="170"/>
      <c r="F12" s="59"/>
      <c r="G12" s="169"/>
      <c r="H12" s="170"/>
      <c r="I12" s="59"/>
      <c r="J12" s="169"/>
      <c r="K12" s="170"/>
      <c r="L12" s="59"/>
      <c r="M12" s="169"/>
      <c r="N12" s="171"/>
      <c r="O12" s="391">
        <f>0+SUM(D17,G17,J17,M17)</f>
        <v>0</v>
      </c>
      <c r="P12" s="394">
        <f>0+SUM(E17,H17,K17,N17,)</f>
        <v>0</v>
      </c>
    </row>
    <row r="13" spans="2:16" ht="25" customHeight="1">
      <c r="B13" s="389"/>
      <c r="C13" s="58"/>
      <c r="D13" s="166"/>
      <c r="E13" s="167"/>
      <c r="F13" s="58"/>
      <c r="G13" s="166"/>
      <c r="H13" s="167"/>
      <c r="I13" s="58"/>
      <c r="J13" s="166"/>
      <c r="K13" s="167"/>
      <c r="L13" s="58"/>
      <c r="M13" s="166"/>
      <c r="N13" s="168"/>
      <c r="O13" s="392"/>
      <c r="P13" s="395"/>
    </row>
    <row r="14" spans="2:16" ht="25" customHeight="1">
      <c r="B14" s="389"/>
      <c r="C14" s="59"/>
      <c r="D14" s="169"/>
      <c r="E14" s="170"/>
      <c r="F14" s="59"/>
      <c r="G14" s="169"/>
      <c r="H14" s="170"/>
      <c r="I14" s="59"/>
      <c r="J14" s="169"/>
      <c r="K14" s="170"/>
      <c r="L14" s="59"/>
      <c r="M14" s="169"/>
      <c r="N14" s="171"/>
      <c r="O14" s="392"/>
      <c r="P14" s="395"/>
    </row>
    <row r="15" spans="2:16" ht="25" customHeight="1">
      <c r="B15" s="389"/>
      <c r="C15" s="58"/>
      <c r="D15" s="166"/>
      <c r="E15" s="167"/>
      <c r="F15" s="58"/>
      <c r="G15" s="166"/>
      <c r="H15" s="167"/>
      <c r="I15" s="58"/>
      <c r="J15" s="166"/>
      <c r="K15" s="167"/>
      <c r="L15" s="58"/>
      <c r="M15" s="166"/>
      <c r="N15" s="168"/>
      <c r="O15" s="392"/>
      <c r="P15" s="395"/>
    </row>
    <row r="16" spans="2:16" ht="25" customHeight="1">
      <c r="B16" s="389"/>
      <c r="C16" s="59"/>
      <c r="D16" s="169"/>
      <c r="E16" s="170"/>
      <c r="F16" s="59"/>
      <c r="G16" s="169"/>
      <c r="H16" s="170"/>
      <c r="I16" s="59"/>
      <c r="J16" s="169"/>
      <c r="K16" s="170"/>
      <c r="L16" s="59"/>
      <c r="M16" s="169"/>
      <c r="N16" s="171"/>
      <c r="O16" s="392"/>
      <c r="P16" s="395"/>
    </row>
    <row r="17" spans="2:16" ht="25" customHeight="1" thickBot="1">
      <c r="B17" s="390"/>
      <c r="C17" s="55" t="s">
        <v>62</v>
      </c>
      <c r="D17" s="173">
        <f>SUM(D12:D16)</f>
        <v>0</v>
      </c>
      <c r="E17" s="174">
        <f>SUM(E12:E16)</f>
        <v>0</v>
      </c>
      <c r="F17" s="55" t="s">
        <v>62</v>
      </c>
      <c r="G17" s="173">
        <f>SUM(G12:G16)</f>
        <v>0</v>
      </c>
      <c r="H17" s="174">
        <f>SUM(H12:H16)</f>
        <v>0</v>
      </c>
      <c r="I17" s="55" t="s">
        <v>62</v>
      </c>
      <c r="J17" s="173">
        <f>SUM(J12:J16)</f>
        <v>0</v>
      </c>
      <c r="K17" s="174">
        <f>SUM(K12:K16)</f>
        <v>0</v>
      </c>
      <c r="L17" s="55" t="s">
        <v>62</v>
      </c>
      <c r="M17" s="173">
        <f>SUM(M12:M16)</f>
        <v>0</v>
      </c>
      <c r="N17" s="174">
        <f>SUM(N12:N16)</f>
        <v>0</v>
      </c>
      <c r="O17" s="393"/>
      <c r="P17" s="396"/>
    </row>
    <row r="18" spans="2:16" ht="25" customHeight="1" thickTop="1">
      <c r="B18" s="388" t="s">
        <v>63</v>
      </c>
      <c r="C18" s="57"/>
      <c r="D18" s="163"/>
      <c r="E18" s="164"/>
      <c r="F18" s="57"/>
      <c r="G18" s="163"/>
      <c r="H18" s="164"/>
      <c r="I18" s="57"/>
      <c r="J18" s="163"/>
      <c r="K18" s="164"/>
      <c r="L18" s="57"/>
      <c r="M18" s="163"/>
      <c r="N18" s="165"/>
      <c r="O18" s="391">
        <f>0+SUM(D23,G23,J23,M23)</f>
        <v>0</v>
      </c>
      <c r="P18" s="394">
        <f>0+SUM(E23,H23,K23,N23,)</f>
        <v>0</v>
      </c>
    </row>
    <row r="19" spans="2:16" ht="25" customHeight="1">
      <c r="B19" s="389"/>
      <c r="C19" s="58"/>
      <c r="D19" s="166"/>
      <c r="E19" s="167"/>
      <c r="F19" s="58"/>
      <c r="G19" s="166"/>
      <c r="H19" s="167"/>
      <c r="I19" s="58"/>
      <c r="J19" s="166"/>
      <c r="K19" s="167"/>
      <c r="L19" s="58"/>
      <c r="M19" s="166"/>
      <c r="N19" s="168"/>
      <c r="O19" s="392"/>
      <c r="P19" s="395"/>
    </row>
    <row r="20" spans="2:16" ht="25" customHeight="1">
      <c r="B20" s="389"/>
      <c r="C20" s="59"/>
      <c r="D20" s="169"/>
      <c r="E20" s="170"/>
      <c r="F20" s="59"/>
      <c r="G20" s="169"/>
      <c r="H20" s="170"/>
      <c r="I20" s="59"/>
      <c r="J20" s="169"/>
      <c r="K20" s="170"/>
      <c r="L20" s="59"/>
      <c r="M20" s="169"/>
      <c r="N20" s="171"/>
      <c r="O20" s="392"/>
      <c r="P20" s="395"/>
    </row>
    <row r="21" spans="2:16" ht="25" customHeight="1">
      <c r="B21" s="389"/>
      <c r="C21" s="58"/>
      <c r="D21" s="166"/>
      <c r="E21" s="167"/>
      <c r="F21" s="58"/>
      <c r="G21" s="166"/>
      <c r="H21" s="167"/>
      <c r="I21" s="58"/>
      <c r="J21" s="166"/>
      <c r="K21" s="167"/>
      <c r="L21" s="58"/>
      <c r="M21" s="166"/>
      <c r="N21" s="168"/>
      <c r="O21" s="392"/>
      <c r="P21" s="395"/>
    </row>
    <row r="22" spans="2:16" ht="25" customHeight="1">
      <c r="B22" s="389"/>
      <c r="C22" s="59"/>
      <c r="D22" s="169"/>
      <c r="E22" s="170"/>
      <c r="F22" s="59"/>
      <c r="G22" s="169"/>
      <c r="H22" s="170"/>
      <c r="I22" s="59"/>
      <c r="J22" s="169"/>
      <c r="K22" s="170"/>
      <c r="L22" s="59"/>
      <c r="M22" s="169"/>
      <c r="N22" s="171"/>
      <c r="O22" s="392"/>
      <c r="P22" s="395"/>
    </row>
    <row r="23" spans="2:16" ht="25" customHeight="1" thickBot="1">
      <c r="B23" s="390"/>
      <c r="C23" s="55" t="s">
        <v>62</v>
      </c>
      <c r="D23" s="173">
        <f>SUM(D18:D22)</f>
        <v>0</v>
      </c>
      <c r="E23" s="174">
        <f>SUM(E18:E22)</f>
        <v>0</v>
      </c>
      <c r="F23" s="55" t="s">
        <v>62</v>
      </c>
      <c r="G23" s="173">
        <f>SUM(G18:G22)</f>
        <v>0</v>
      </c>
      <c r="H23" s="174">
        <f>SUM(H18:H22)</f>
        <v>0</v>
      </c>
      <c r="I23" s="55" t="s">
        <v>62</v>
      </c>
      <c r="J23" s="173">
        <f>SUM(J18:J22)</f>
        <v>0</v>
      </c>
      <c r="K23" s="174">
        <f>SUM(K18:K22)</f>
        <v>0</v>
      </c>
      <c r="L23" s="55" t="s">
        <v>62</v>
      </c>
      <c r="M23" s="173">
        <f>SUM(M18:M22)</f>
        <v>0</v>
      </c>
      <c r="N23" s="174">
        <f>SUM(N18:N22)</f>
        <v>0</v>
      </c>
      <c r="O23" s="393"/>
      <c r="P23" s="396"/>
    </row>
    <row r="24" spans="2:16" ht="25" customHeight="1" thickTop="1">
      <c r="B24" s="388" t="s">
        <v>64</v>
      </c>
      <c r="C24" s="59"/>
      <c r="D24" s="169"/>
      <c r="E24" s="170"/>
      <c r="F24" s="59"/>
      <c r="G24" s="169"/>
      <c r="H24" s="170"/>
      <c r="I24" s="59"/>
      <c r="J24" s="169"/>
      <c r="K24" s="170"/>
      <c r="L24" s="59"/>
      <c r="M24" s="169"/>
      <c r="N24" s="171"/>
      <c r="O24" s="391">
        <f t="shared" ref="O24" si="0">0+SUM(D29,G29,J29,M29)</f>
        <v>0</v>
      </c>
      <c r="P24" s="394">
        <f t="shared" ref="P24" si="1">0+SUM(E29,H29,K29,N29,)</f>
        <v>0</v>
      </c>
    </row>
    <row r="25" spans="2:16" ht="25" customHeight="1">
      <c r="B25" s="389"/>
      <c r="C25" s="58"/>
      <c r="D25" s="166"/>
      <c r="E25" s="167"/>
      <c r="F25" s="58"/>
      <c r="G25" s="166"/>
      <c r="H25" s="167"/>
      <c r="I25" s="58"/>
      <c r="J25" s="166"/>
      <c r="K25" s="167"/>
      <c r="L25" s="58"/>
      <c r="M25" s="166"/>
      <c r="N25" s="168"/>
      <c r="O25" s="392"/>
      <c r="P25" s="395"/>
    </row>
    <row r="26" spans="2:16" ht="25" customHeight="1">
      <c r="B26" s="389"/>
      <c r="C26" s="59"/>
      <c r="D26" s="169"/>
      <c r="E26" s="170"/>
      <c r="F26" s="59"/>
      <c r="G26" s="169"/>
      <c r="H26" s="170"/>
      <c r="I26" s="59"/>
      <c r="J26" s="169"/>
      <c r="K26" s="170"/>
      <c r="L26" s="59"/>
      <c r="M26" s="169"/>
      <c r="N26" s="171"/>
      <c r="O26" s="392"/>
      <c r="P26" s="395"/>
    </row>
    <row r="27" spans="2:16" ht="25" customHeight="1">
      <c r="B27" s="389"/>
      <c r="C27" s="58"/>
      <c r="D27" s="166"/>
      <c r="E27" s="167"/>
      <c r="F27" s="58"/>
      <c r="G27" s="166"/>
      <c r="H27" s="167"/>
      <c r="I27" s="58"/>
      <c r="J27" s="166"/>
      <c r="K27" s="167"/>
      <c r="L27" s="58"/>
      <c r="M27" s="166"/>
      <c r="N27" s="168"/>
      <c r="O27" s="392"/>
      <c r="P27" s="395"/>
    </row>
    <row r="28" spans="2:16" ht="25" customHeight="1">
      <c r="B28" s="389"/>
      <c r="C28" s="59"/>
      <c r="D28" s="169"/>
      <c r="E28" s="170"/>
      <c r="F28" s="59"/>
      <c r="G28" s="169"/>
      <c r="H28" s="170"/>
      <c r="I28" s="59"/>
      <c r="J28" s="169"/>
      <c r="K28" s="170"/>
      <c r="L28" s="59"/>
      <c r="M28" s="169"/>
      <c r="N28" s="171"/>
      <c r="O28" s="392"/>
      <c r="P28" s="395"/>
    </row>
    <row r="29" spans="2:16" ht="25" customHeight="1" thickBot="1">
      <c r="B29" s="390"/>
      <c r="C29" s="55" t="s">
        <v>62</v>
      </c>
      <c r="D29" s="173">
        <f>SUM(D24:D28)</f>
        <v>0</v>
      </c>
      <c r="E29" s="174">
        <f>SUM(E24:E28)</f>
        <v>0</v>
      </c>
      <c r="F29" s="55" t="s">
        <v>62</v>
      </c>
      <c r="G29" s="173">
        <f>SUM(G24:G28)</f>
        <v>0</v>
      </c>
      <c r="H29" s="174">
        <f>SUM(H24:H28)</f>
        <v>0</v>
      </c>
      <c r="I29" s="55" t="s">
        <v>62</v>
      </c>
      <c r="J29" s="173">
        <f>SUM(J24:J28)</f>
        <v>0</v>
      </c>
      <c r="K29" s="174">
        <f>SUM(K24:K28)</f>
        <v>0</v>
      </c>
      <c r="L29" s="55" t="s">
        <v>62</v>
      </c>
      <c r="M29" s="173">
        <f>SUM(M24:M28)</f>
        <v>0</v>
      </c>
      <c r="N29" s="174">
        <f>SUM(N24:N28)</f>
        <v>0</v>
      </c>
      <c r="O29" s="393"/>
      <c r="P29" s="396"/>
    </row>
    <row r="30" spans="2:16" ht="25" customHeight="1" thickTop="1">
      <c r="B30" s="388" t="s">
        <v>65</v>
      </c>
      <c r="C30" s="57"/>
      <c r="D30" s="163"/>
      <c r="E30" s="164"/>
      <c r="F30" s="57"/>
      <c r="G30" s="163"/>
      <c r="H30" s="164"/>
      <c r="I30" s="57"/>
      <c r="J30" s="163"/>
      <c r="K30" s="164"/>
      <c r="L30" s="57"/>
      <c r="M30" s="163"/>
      <c r="N30" s="165"/>
      <c r="O30" s="391">
        <f t="shared" ref="O30" si="2">0+SUM(D35,G35,J35,M35)</f>
        <v>0</v>
      </c>
      <c r="P30" s="394">
        <f t="shared" ref="P30" si="3">0+SUM(E35,H35,K35,N35,)</f>
        <v>0</v>
      </c>
    </row>
    <row r="31" spans="2:16" ht="25" customHeight="1">
      <c r="B31" s="389"/>
      <c r="C31" s="58"/>
      <c r="D31" s="166"/>
      <c r="E31" s="167"/>
      <c r="F31" s="58"/>
      <c r="G31" s="166"/>
      <c r="H31" s="167"/>
      <c r="I31" s="58"/>
      <c r="J31" s="166"/>
      <c r="K31" s="167"/>
      <c r="L31" s="58"/>
      <c r="M31" s="166"/>
      <c r="N31" s="168"/>
      <c r="O31" s="392"/>
      <c r="P31" s="395"/>
    </row>
    <row r="32" spans="2:16" ht="25" customHeight="1">
      <c r="B32" s="389"/>
      <c r="C32" s="59"/>
      <c r="D32" s="169"/>
      <c r="E32" s="170"/>
      <c r="F32" s="59"/>
      <c r="G32" s="169"/>
      <c r="H32" s="170"/>
      <c r="I32" s="59"/>
      <c r="J32" s="169"/>
      <c r="K32" s="170"/>
      <c r="L32" s="59"/>
      <c r="M32" s="169"/>
      <c r="N32" s="171"/>
      <c r="O32" s="392"/>
      <c r="P32" s="395"/>
    </row>
    <row r="33" spans="2:16" ht="25" customHeight="1">
      <c r="B33" s="389"/>
      <c r="C33" s="58"/>
      <c r="D33" s="166"/>
      <c r="E33" s="167"/>
      <c r="F33" s="58"/>
      <c r="G33" s="166"/>
      <c r="H33" s="167"/>
      <c r="I33" s="58"/>
      <c r="J33" s="166"/>
      <c r="K33" s="167"/>
      <c r="L33" s="58"/>
      <c r="M33" s="166"/>
      <c r="N33" s="168"/>
      <c r="O33" s="392"/>
      <c r="P33" s="395"/>
    </row>
    <row r="34" spans="2:16" ht="25" customHeight="1">
      <c r="B34" s="389"/>
      <c r="C34" s="59"/>
      <c r="D34" s="169"/>
      <c r="E34" s="170"/>
      <c r="F34" s="59"/>
      <c r="G34" s="169"/>
      <c r="H34" s="170"/>
      <c r="I34" s="59"/>
      <c r="J34" s="169"/>
      <c r="K34" s="170"/>
      <c r="L34" s="59"/>
      <c r="M34" s="169"/>
      <c r="N34" s="171"/>
      <c r="O34" s="392"/>
      <c r="P34" s="395"/>
    </row>
    <row r="35" spans="2:16" ht="25" customHeight="1" thickBot="1">
      <c r="B35" s="390"/>
      <c r="C35" s="55" t="s">
        <v>62</v>
      </c>
      <c r="D35" s="173">
        <f>SUM(D30:D34)</f>
        <v>0</v>
      </c>
      <c r="E35" s="174">
        <f>SUM(E30:E34)</f>
        <v>0</v>
      </c>
      <c r="F35" s="55" t="s">
        <v>62</v>
      </c>
      <c r="G35" s="173">
        <f>SUM(G30:G34)</f>
        <v>0</v>
      </c>
      <c r="H35" s="174">
        <f>SUM(H30:H34)</f>
        <v>0</v>
      </c>
      <c r="I35" s="55" t="s">
        <v>62</v>
      </c>
      <c r="J35" s="173">
        <f>SUM(J30:J34)</f>
        <v>0</v>
      </c>
      <c r="K35" s="174">
        <f>SUM(K30:K34)</f>
        <v>0</v>
      </c>
      <c r="L35" s="55" t="s">
        <v>62</v>
      </c>
      <c r="M35" s="173">
        <f>SUM(M30:M34)</f>
        <v>0</v>
      </c>
      <c r="N35" s="174">
        <f>SUM(N30:N34)</f>
        <v>0</v>
      </c>
      <c r="O35" s="393"/>
      <c r="P35" s="396"/>
    </row>
    <row r="36" spans="2:16" ht="25" customHeight="1" thickTop="1">
      <c r="B36" s="388" t="s">
        <v>66</v>
      </c>
      <c r="C36" s="59"/>
      <c r="D36" s="169"/>
      <c r="E36" s="170"/>
      <c r="F36" s="59"/>
      <c r="G36" s="169"/>
      <c r="H36" s="170"/>
      <c r="I36" s="59"/>
      <c r="J36" s="169"/>
      <c r="K36" s="170"/>
      <c r="L36" s="59"/>
      <c r="M36" s="169"/>
      <c r="N36" s="171"/>
      <c r="O36" s="391">
        <f t="shared" ref="O36" si="4">0+SUM(D41,G41,J41,M41)</f>
        <v>0</v>
      </c>
      <c r="P36" s="394">
        <f t="shared" ref="P36" si="5">0+SUM(E41,H41,K41,N41,)</f>
        <v>0</v>
      </c>
    </row>
    <row r="37" spans="2:16" ht="25" customHeight="1">
      <c r="B37" s="389"/>
      <c r="C37" s="58"/>
      <c r="D37" s="166"/>
      <c r="E37" s="167"/>
      <c r="F37" s="58"/>
      <c r="G37" s="166"/>
      <c r="H37" s="167"/>
      <c r="I37" s="58"/>
      <c r="J37" s="166"/>
      <c r="K37" s="167"/>
      <c r="L37" s="58"/>
      <c r="M37" s="166"/>
      <c r="N37" s="168"/>
      <c r="O37" s="392"/>
      <c r="P37" s="395"/>
    </row>
    <row r="38" spans="2:16" ht="25" customHeight="1">
      <c r="B38" s="389"/>
      <c r="C38" s="59"/>
      <c r="D38" s="169"/>
      <c r="E38" s="170"/>
      <c r="F38" s="59"/>
      <c r="G38" s="169"/>
      <c r="H38" s="170"/>
      <c r="I38" s="59"/>
      <c r="J38" s="169"/>
      <c r="K38" s="170"/>
      <c r="L38" s="59"/>
      <c r="M38" s="169"/>
      <c r="N38" s="171"/>
      <c r="O38" s="392"/>
      <c r="P38" s="395"/>
    </row>
    <row r="39" spans="2:16" ht="25" customHeight="1">
      <c r="B39" s="389"/>
      <c r="C39" s="58"/>
      <c r="D39" s="166"/>
      <c r="E39" s="167"/>
      <c r="F39" s="58"/>
      <c r="G39" s="166"/>
      <c r="H39" s="167"/>
      <c r="I39" s="58"/>
      <c r="J39" s="166"/>
      <c r="K39" s="167"/>
      <c r="L39" s="58"/>
      <c r="M39" s="166"/>
      <c r="N39" s="168"/>
      <c r="O39" s="392"/>
      <c r="P39" s="395"/>
    </row>
    <row r="40" spans="2:16" ht="25" customHeight="1">
      <c r="B40" s="389"/>
      <c r="C40" s="59"/>
      <c r="D40" s="169"/>
      <c r="E40" s="170"/>
      <c r="F40" s="59"/>
      <c r="G40" s="169"/>
      <c r="H40" s="170"/>
      <c r="I40" s="59"/>
      <c r="J40" s="169"/>
      <c r="K40" s="170"/>
      <c r="L40" s="59"/>
      <c r="M40" s="169"/>
      <c r="N40" s="171"/>
      <c r="O40" s="392"/>
      <c r="P40" s="395"/>
    </row>
    <row r="41" spans="2:16" ht="25" customHeight="1" thickBot="1">
      <c r="B41" s="390"/>
      <c r="C41" s="55" t="s">
        <v>62</v>
      </c>
      <c r="D41" s="173">
        <f>SUM(D36:D40)</f>
        <v>0</v>
      </c>
      <c r="E41" s="174">
        <f>SUM(E36:E40)</f>
        <v>0</v>
      </c>
      <c r="F41" s="55" t="s">
        <v>62</v>
      </c>
      <c r="G41" s="173">
        <f>SUM(G36:G40)</f>
        <v>0</v>
      </c>
      <c r="H41" s="174">
        <f>SUM(H36:H40)</f>
        <v>0</v>
      </c>
      <c r="I41" s="55" t="s">
        <v>62</v>
      </c>
      <c r="J41" s="173">
        <f>SUM(J36:J40)</f>
        <v>0</v>
      </c>
      <c r="K41" s="174">
        <f>SUM(K36:K40)</f>
        <v>0</v>
      </c>
      <c r="L41" s="55" t="s">
        <v>62</v>
      </c>
      <c r="M41" s="173">
        <f>SUM(M36:M40)</f>
        <v>0</v>
      </c>
      <c r="N41" s="174">
        <f>SUM(N36:N40)</f>
        <v>0</v>
      </c>
      <c r="O41" s="393"/>
      <c r="P41" s="396"/>
    </row>
    <row r="42" spans="2:16" ht="25" customHeight="1" thickTop="1">
      <c r="B42" s="388" t="s">
        <v>67</v>
      </c>
      <c r="C42" s="57"/>
      <c r="D42" s="163"/>
      <c r="E42" s="164"/>
      <c r="F42" s="57"/>
      <c r="G42" s="163"/>
      <c r="H42" s="164"/>
      <c r="I42" s="57"/>
      <c r="J42" s="163"/>
      <c r="K42" s="164"/>
      <c r="L42" s="57"/>
      <c r="M42" s="163"/>
      <c r="N42" s="165"/>
      <c r="O42" s="391">
        <f t="shared" ref="O42" si="6">0+SUM(D47,G47,J47,M47)</f>
        <v>0</v>
      </c>
      <c r="P42" s="394">
        <f t="shared" ref="P42" si="7">0+SUM(E47,H47,K47,N47,)</f>
        <v>0</v>
      </c>
    </row>
    <row r="43" spans="2:16" ht="25" customHeight="1">
      <c r="B43" s="389"/>
      <c r="C43" s="58"/>
      <c r="D43" s="166"/>
      <c r="E43" s="167"/>
      <c r="F43" s="58"/>
      <c r="G43" s="166"/>
      <c r="H43" s="167"/>
      <c r="I43" s="58"/>
      <c r="J43" s="166"/>
      <c r="K43" s="167"/>
      <c r="L43" s="58"/>
      <c r="M43" s="166"/>
      <c r="N43" s="168"/>
      <c r="O43" s="392"/>
      <c r="P43" s="395"/>
    </row>
    <row r="44" spans="2:16" ht="25" customHeight="1">
      <c r="B44" s="389"/>
      <c r="C44" s="59"/>
      <c r="D44" s="169"/>
      <c r="E44" s="170"/>
      <c r="F44" s="59"/>
      <c r="G44" s="169"/>
      <c r="H44" s="170"/>
      <c r="I44" s="59"/>
      <c r="J44" s="169"/>
      <c r="K44" s="170"/>
      <c r="L44" s="59"/>
      <c r="M44" s="169"/>
      <c r="N44" s="171"/>
      <c r="O44" s="392"/>
      <c r="P44" s="395"/>
    </row>
    <row r="45" spans="2:16" ht="25" customHeight="1">
      <c r="B45" s="389"/>
      <c r="C45" s="58"/>
      <c r="D45" s="166"/>
      <c r="E45" s="167"/>
      <c r="F45" s="58"/>
      <c r="G45" s="166"/>
      <c r="H45" s="167"/>
      <c r="I45" s="58"/>
      <c r="J45" s="166"/>
      <c r="K45" s="167"/>
      <c r="L45" s="58"/>
      <c r="M45" s="166"/>
      <c r="N45" s="168"/>
      <c r="O45" s="392"/>
      <c r="P45" s="395"/>
    </row>
    <row r="46" spans="2:16" ht="25" customHeight="1">
      <c r="B46" s="389"/>
      <c r="C46" s="59"/>
      <c r="D46" s="169"/>
      <c r="E46" s="170"/>
      <c r="F46" s="59"/>
      <c r="G46" s="169"/>
      <c r="H46" s="170"/>
      <c r="I46" s="59"/>
      <c r="J46" s="169"/>
      <c r="K46" s="170"/>
      <c r="L46" s="59"/>
      <c r="M46" s="169"/>
      <c r="N46" s="171"/>
      <c r="O46" s="392"/>
      <c r="P46" s="395"/>
    </row>
    <row r="47" spans="2:16" ht="25" customHeight="1" thickBot="1">
      <c r="B47" s="390"/>
      <c r="C47" s="55" t="s">
        <v>62</v>
      </c>
      <c r="D47" s="173">
        <f>SUM(D42:D46)</f>
        <v>0</v>
      </c>
      <c r="E47" s="174">
        <f>SUM(E42:E46)</f>
        <v>0</v>
      </c>
      <c r="F47" s="55" t="s">
        <v>62</v>
      </c>
      <c r="G47" s="173">
        <f>SUM(G42:G46)</f>
        <v>0</v>
      </c>
      <c r="H47" s="174">
        <f>SUM(H42:H46)</f>
        <v>0</v>
      </c>
      <c r="I47" s="55" t="s">
        <v>62</v>
      </c>
      <c r="J47" s="173">
        <f>SUM(J42:J46)</f>
        <v>0</v>
      </c>
      <c r="K47" s="174">
        <f>SUM(K42:K46)</f>
        <v>0</v>
      </c>
      <c r="L47" s="55" t="s">
        <v>62</v>
      </c>
      <c r="M47" s="173">
        <f>SUM(M42:M46)</f>
        <v>0</v>
      </c>
      <c r="N47" s="174">
        <f>SUM(N42:N46)</f>
        <v>0</v>
      </c>
      <c r="O47" s="393"/>
      <c r="P47" s="396"/>
    </row>
    <row r="48" spans="2:16" ht="25" customHeight="1" thickTop="1">
      <c r="B48" s="388" t="s">
        <v>68</v>
      </c>
      <c r="C48" s="59"/>
      <c r="D48" s="169"/>
      <c r="E48" s="170"/>
      <c r="F48" s="59"/>
      <c r="G48" s="169"/>
      <c r="H48" s="170"/>
      <c r="I48" s="59"/>
      <c r="J48" s="169"/>
      <c r="K48" s="170"/>
      <c r="L48" s="59"/>
      <c r="M48" s="169"/>
      <c r="N48" s="171"/>
      <c r="O48" s="391">
        <f t="shared" ref="O48" si="8">0+SUM(D53,G53,J53,M53)</f>
        <v>0</v>
      </c>
      <c r="P48" s="394">
        <f t="shared" ref="P48" si="9">0+SUM(E53,H53,K53,N53,)</f>
        <v>0</v>
      </c>
    </row>
    <row r="49" spans="2:16" ht="25" customHeight="1">
      <c r="B49" s="389"/>
      <c r="C49" s="58"/>
      <c r="D49" s="166"/>
      <c r="E49" s="167"/>
      <c r="F49" s="58"/>
      <c r="G49" s="166"/>
      <c r="H49" s="167"/>
      <c r="I49" s="58"/>
      <c r="J49" s="166"/>
      <c r="K49" s="167"/>
      <c r="L49" s="58"/>
      <c r="M49" s="166"/>
      <c r="N49" s="168"/>
      <c r="O49" s="392"/>
      <c r="P49" s="395"/>
    </row>
    <row r="50" spans="2:16" ht="25" customHeight="1">
      <c r="B50" s="389"/>
      <c r="C50" s="59"/>
      <c r="D50" s="169"/>
      <c r="E50" s="170"/>
      <c r="F50" s="59"/>
      <c r="G50" s="169"/>
      <c r="H50" s="170"/>
      <c r="I50" s="59"/>
      <c r="J50" s="169"/>
      <c r="K50" s="170"/>
      <c r="L50" s="59"/>
      <c r="M50" s="169"/>
      <c r="N50" s="171"/>
      <c r="O50" s="392"/>
      <c r="P50" s="395"/>
    </row>
    <row r="51" spans="2:16" ht="25" customHeight="1">
      <c r="B51" s="389"/>
      <c r="C51" s="58"/>
      <c r="D51" s="166"/>
      <c r="E51" s="167"/>
      <c r="F51" s="58"/>
      <c r="G51" s="166"/>
      <c r="H51" s="167"/>
      <c r="I51" s="58"/>
      <c r="J51" s="166"/>
      <c r="K51" s="167"/>
      <c r="L51" s="58"/>
      <c r="M51" s="166"/>
      <c r="N51" s="168"/>
      <c r="O51" s="392"/>
      <c r="P51" s="395"/>
    </row>
    <row r="52" spans="2:16" ht="25" customHeight="1">
      <c r="B52" s="389"/>
      <c r="C52" s="59"/>
      <c r="D52" s="169"/>
      <c r="E52" s="170"/>
      <c r="F52" s="59"/>
      <c r="G52" s="169"/>
      <c r="H52" s="170"/>
      <c r="I52" s="59"/>
      <c r="J52" s="169"/>
      <c r="K52" s="170"/>
      <c r="L52" s="59"/>
      <c r="M52" s="169"/>
      <c r="N52" s="171"/>
      <c r="O52" s="392"/>
      <c r="P52" s="395"/>
    </row>
    <row r="53" spans="2:16" ht="25" customHeight="1" thickBot="1">
      <c r="B53" s="390"/>
      <c r="C53" s="55" t="s">
        <v>62</v>
      </c>
      <c r="D53" s="173">
        <f>SUM(D48:D52)</f>
        <v>0</v>
      </c>
      <c r="E53" s="174">
        <f>SUM(E48:E52)</f>
        <v>0</v>
      </c>
      <c r="F53" s="55" t="s">
        <v>62</v>
      </c>
      <c r="G53" s="173">
        <f>SUM(G48:G52)</f>
        <v>0</v>
      </c>
      <c r="H53" s="174">
        <f>SUM(H48:H52)</f>
        <v>0</v>
      </c>
      <c r="I53" s="55" t="s">
        <v>62</v>
      </c>
      <c r="J53" s="173">
        <f>SUM(J48:J52)</f>
        <v>0</v>
      </c>
      <c r="K53" s="174">
        <f>SUM(K48:K52)</f>
        <v>0</v>
      </c>
      <c r="L53" s="55" t="s">
        <v>62</v>
      </c>
      <c r="M53" s="173">
        <f>SUM(M48:M52)</f>
        <v>0</v>
      </c>
      <c r="N53" s="174">
        <f>SUM(N48:N52)</f>
        <v>0</v>
      </c>
      <c r="O53" s="393"/>
      <c r="P53" s="396"/>
    </row>
    <row r="54" spans="2:16" ht="25" customHeight="1" thickTop="1">
      <c r="B54" s="402" t="s">
        <v>69</v>
      </c>
      <c r="C54" s="57"/>
      <c r="D54" s="163"/>
      <c r="E54" s="164"/>
      <c r="F54" s="57"/>
      <c r="G54" s="163"/>
      <c r="H54" s="164"/>
      <c r="I54" s="57"/>
      <c r="J54" s="163"/>
      <c r="K54" s="164"/>
      <c r="L54" s="57"/>
      <c r="M54" s="163"/>
      <c r="N54" s="165"/>
      <c r="O54" s="391">
        <f t="shared" ref="O54" si="10">0+SUM(D59,G59,J59,M59)</f>
        <v>0</v>
      </c>
      <c r="P54" s="394">
        <f t="shared" ref="P54" si="11">0+SUM(E59,H59,K59,N59,)</f>
        <v>0</v>
      </c>
    </row>
    <row r="55" spans="2:16" ht="25" customHeight="1">
      <c r="B55" s="403"/>
      <c r="C55" s="58"/>
      <c r="D55" s="166"/>
      <c r="E55" s="167"/>
      <c r="F55" s="58"/>
      <c r="G55" s="166"/>
      <c r="H55" s="167"/>
      <c r="I55" s="58"/>
      <c r="J55" s="166"/>
      <c r="K55" s="167"/>
      <c r="L55" s="58"/>
      <c r="M55" s="166"/>
      <c r="N55" s="168"/>
      <c r="O55" s="392"/>
      <c r="P55" s="395"/>
    </row>
    <row r="56" spans="2:16" ht="25" customHeight="1">
      <c r="B56" s="403"/>
      <c r="C56" s="59"/>
      <c r="D56" s="169"/>
      <c r="E56" s="170"/>
      <c r="F56" s="59"/>
      <c r="G56" s="169"/>
      <c r="H56" s="170"/>
      <c r="I56" s="59"/>
      <c r="J56" s="169"/>
      <c r="K56" s="170"/>
      <c r="L56" s="59"/>
      <c r="M56" s="169"/>
      <c r="N56" s="171"/>
      <c r="O56" s="392"/>
      <c r="P56" s="395"/>
    </row>
    <row r="57" spans="2:16" ht="25" customHeight="1">
      <c r="B57" s="403"/>
      <c r="C57" s="58"/>
      <c r="D57" s="166"/>
      <c r="E57" s="167"/>
      <c r="F57" s="58"/>
      <c r="G57" s="166"/>
      <c r="H57" s="167"/>
      <c r="I57" s="58"/>
      <c r="J57" s="166"/>
      <c r="K57" s="167"/>
      <c r="L57" s="58"/>
      <c r="M57" s="166"/>
      <c r="N57" s="168"/>
      <c r="O57" s="392"/>
      <c r="P57" s="395"/>
    </row>
    <row r="58" spans="2:16" ht="25" customHeight="1">
      <c r="B58" s="403"/>
      <c r="C58" s="59"/>
      <c r="D58" s="169"/>
      <c r="E58" s="170"/>
      <c r="F58" s="59"/>
      <c r="G58" s="169"/>
      <c r="H58" s="170"/>
      <c r="I58" s="59"/>
      <c r="J58" s="169"/>
      <c r="K58" s="170"/>
      <c r="L58" s="59"/>
      <c r="M58" s="169"/>
      <c r="N58" s="171"/>
      <c r="O58" s="392"/>
      <c r="P58" s="395"/>
    </row>
    <row r="59" spans="2:16" ht="25" customHeight="1" thickBot="1">
      <c r="B59" s="404"/>
      <c r="C59" s="55" t="s">
        <v>62</v>
      </c>
      <c r="D59" s="173">
        <f>SUM(D54:D58)</f>
        <v>0</v>
      </c>
      <c r="E59" s="174">
        <f>SUM(E54:E58)</f>
        <v>0</v>
      </c>
      <c r="F59" s="55" t="s">
        <v>62</v>
      </c>
      <c r="G59" s="173">
        <f>SUM(G54:G58)</f>
        <v>0</v>
      </c>
      <c r="H59" s="174">
        <f>SUM(H54:H58)</f>
        <v>0</v>
      </c>
      <c r="I59" s="55" t="s">
        <v>62</v>
      </c>
      <c r="J59" s="173">
        <f>SUM(J54:J58)</f>
        <v>0</v>
      </c>
      <c r="K59" s="174">
        <f>SUM(K54:K58)</f>
        <v>0</v>
      </c>
      <c r="L59" s="55" t="s">
        <v>62</v>
      </c>
      <c r="M59" s="173">
        <f>SUM(M54:M58)</f>
        <v>0</v>
      </c>
      <c r="N59" s="174">
        <f>SUM(N54:N58)</f>
        <v>0</v>
      </c>
      <c r="O59" s="393"/>
      <c r="P59" s="396"/>
    </row>
    <row r="60" spans="2:16" ht="25" customHeight="1" thickTop="1">
      <c r="B60" s="388" t="s">
        <v>70</v>
      </c>
      <c r="C60" s="59"/>
      <c r="D60" s="169"/>
      <c r="E60" s="170"/>
      <c r="F60" s="59"/>
      <c r="G60" s="169"/>
      <c r="H60" s="170"/>
      <c r="I60" s="59"/>
      <c r="J60" s="169"/>
      <c r="K60" s="170"/>
      <c r="L60" s="59"/>
      <c r="M60" s="169"/>
      <c r="N60" s="171"/>
      <c r="O60" s="391">
        <f t="shared" ref="O60" si="12">0+SUM(D65,G65,J65,M65)</f>
        <v>0</v>
      </c>
      <c r="P60" s="394">
        <f t="shared" ref="P60" si="13">0+SUM(E65,H65,K65,N65,)</f>
        <v>0</v>
      </c>
    </row>
    <row r="61" spans="2:16" ht="25" customHeight="1">
      <c r="B61" s="389"/>
      <c r="C61" s="58"/>
      <c r="D61" s="166"/>
      <c r="E61" s="167"/>
      <c r="F61" s="58"/>
      <c r="G61" s="166"/>
      <c r="H61" s="167"/>
      <c r="I61" s="58"/>
      <c r="J61" s="166"/>
      <c r="K61" s="167"/>
      <c r="L61" s="58"/>
      <c r="M61" s="166"/>
      <c r="N61" s="168"/>
      <c r="O61" s="392"/>
      <c r="P61" s="395"/>
    </row>
    <row r="62" spans="2:16" ht="25" customHeight="1">
      <c r="B62" s="389"/>
      <c r="C62" s="59"/>
      <c r="D62" s="169"/>
      <c r="E62" s="170"/>
      <c r="F62" s="59"/>
      <c r="G62" s="169"/>
      <c r="H62" s="170"/>
      <c r="I62" s="59"/>
      <c r="J62" s="169"/>
      <c r="K62" s="170"/>
      <c r="L62" s="59"/>
      <c r="M62" s="169"/>
      <c r="N62" s="171"/>
      <c r="O62" s="392"/>
      <c r="P62" s="395"/>
    </row>
    <row r="63" spans="2:16" ht="25" customHeight="1">
      <c r="B63" s="389"/>
      <c r="C63" s="58"/>
      <c r="D63" s="166"/>
      <c r="E63" s="167"/>
      <c r="F63" s="58"/>
      <c r="G63" s="166"/>
      <c r="H63" s="167"/>
      <c r="I63" s="58"/>
      <c r="J63" s="166"/>
      <c r="K63" s="167"/>
      <c r="L63" s="58"/>
      <c r="M63" s="166"/>
      <c r="N63" s="168"/>
      <c r="O63" s="392"/>
      <c r="P63" s="395"/>
    </row>
    <row r="64" spans="2:16" ht="25" customHeight="1">
      <c r="B64" s="389"/>
      <c r="C64" s="59"/>
      <c r="D64" s="169"/>
      <c r="E64" s="170"/>
      <c r="F64" s="59"/>
      <c r="G64" s="169"/>
      <c r="H64" s="170"/>
      <c r="I64" s="59"/>
      <c r="J64" s="169"/>
      <c r="K64" s="170"/>
      <c r="L64" s="59"/>
      <c r="M64" s="169"/>
      <c r="N64" s="171"/>
      <c r="O64" s="392"/>
      <c r="P64" s="395"/>
    </row>
    <row r="65" spans="2:16" ht="25" customHeight="1" thickBot="1">
      <c r="B65" s="390"/>
      <c r="C65" s="55" t="s">
        <v>62</v>
      </c>
      <c r="D65" s="173">
        <f>SUM(D60:D64)</f>
        <v>0</v>
      </c>
      <c r="E65" s="174">
        <f>SUM(E60:E64)</f>
        <v>0</v>
      </c>
      <c r="F65" s="55" t="s">
        <v>62</v>
      </c>
      <c r="G65" s="173">
        <f>SUM(G60:G64)</f>
        <v>0</v>
      </c>
      <c r="H65" s="174">
        <f>SUM(H60:H64)</f>
        <v>0</v>
      </c>
      <c r="I65" s="55" t="s">
        <v>62</v>
      </c>
      <c r="J65" s="173">
        <f>SUM(J60:J64)</f>
        <v>0</v>
      </c>
      <c r="K65" s="174">
        <f>SUM(K60:K64)</f>
        <v>0</v>
      </c>
      <c r="L65" s="55" t="s">
        <v>62</v>
      </c>
      <c r="M65" s="173">
        <f>SUM(M60:M64)</f>
        <v>0</v>
      </c>
      <c r="N65" s="174">
        <f>SUM(N60:N64)</f>
        <v>0</v>
      </c>
      <c r="O65" s="393"/>
      <c r="P65" s="396"/>
    </row>
    <row r="66" spans="2:16" ht="25" customHeight="1" thickTop="1">
      <c r="B66" s="402" t="s">
        <v>71</v>
      </c>
      <c r="C66" s="57"/>
      <c r="D66" s="163"/>
      <c r="E66" s="164"/>
      <c r="F66" s="57"/>
      <c r="G66" s="163"/>
      <c r="H66" s="164"/>
      <c r="I66" s="57"/>
      <c r="J66" s="163"/>
      <c r="K66" s="164"/>
      <c r="L66" s="57"/>
      <c r="M66" s="163"/>
      <c r="N66" s="165"/>
      <c r="O66" s="391">
        <f t="shared" ref="O66" si="14">0+SUM(D71,G71,J71,M71)</f>
        <v>0</v>
      </c>
      <c r="P66" s="394">
        <f t="shared" ref="P66" si="15">0+SUM(E71,H71,K71,N71,)</f>
        <v>0</v>
      </c>
    </row>
    <row r="67" spans="2:16" ht="25" customHeight="1">
      <c r="B67" s="403"/>
      <c r="C67" s="58"/>
      <c r="D67" s="166"/>
      <c r="E67" s="167"/>
      <c r="F67" s="58"/>
      <c r="G67" s="166"/>
      <c r="H67" s="167"/>
      <c r="I67" s="58"/>
      <c r="J67" s="166"/>
      <c r="K67" s="167"/>
      <c r="L67" s="58"/>
      <c r="M67" s="166"/>
      <c r="N67" s="168"/>
      <c r="O67" s="392"/>
      <c r="P67" s="395"/>
    </row>
    <row r="68" spans="2:16" ht="25" customHeight="1">
      <c r="B68" s="403"/>
      <c r="C68" s="59"/>
      <c r="D68" s="169"/>
      <c r="E68" s="170"/>
      <c r="F68" s="59"/>
      <c r="G68" s="169"/>
      <c r="H68" s="170"/>
      <c r="I68" s="59"/>
      <c r="J68" s="169"/>
      <c r="K68" s="170"/>
      <c r="L68" s="59"/>
      <c r="M68" s="169"/>
      <c r="N68" s="171"/>
      <c r="O68" s="392"/>
      <c r="P68" s="395"/>
    </row>
    <row r="69" spans="2:16" ht="25" customHeight="1">
      <c r="B69" s="403"/>
      <c r="C69" s="58"/>
      <c r="D69" s="166"/>
      <c r="E69" s="167"/>
      <c r="F69" s="58"/>
      <c r="G69" s="166"/>
      <c r="H69" s="167"/>
      <c r="I69" s="58"/>
      <c r="J69" s="166"/>
      <c r="K69" s="167"/>
      <c r="L69" s="58"/>
      <c r="M69" s="166"/>
      <c r="N69" s="168"/>
      <c r="O69" s="392"/>
      <c r="P69" s="395"/>
    </row>
    <row r="70" spans="2:16" ht="25" customHeight="1">
      <c r="B70" s="403"/>
      <c r="C70" s="59"/>
      <c r="D70" s="169"/>
      <c r="E70" s="170"/>
      <c r="F70" s="59"/>
      <c r="G70" s="169"/>
      <c r="H70" s="170"/>
      <c r="I70" s="59"/>
      <c r="J70" s="169"/>
      <c r="K70" s="170"/>
      <c r="L70" s="59"/>
      <c r="M70" s="169"/>
      <c r="N70" s="171"/>
      <c r="O70" s="392"/>
      <c r="P70" s="395"/>
    </row>
    <row r="71" spans="2:16" ht="25" customHeight="1" thickBot="1">
      <c r="B71" s="404"/>
      <c r="C71" s="55" t="s">
        <v>62</v>
      </c>
      <c r="D71" s="173">
        <f>SUM(D66:D70)</f>
        <v>0</v>
      </c>
      <c r="E71" s="174">
        <f>SUM(E66:E70)</f>
        <v>0</v>
      </c>
      <c r="F71" s="55" t="s">
        <v>62</v>
      </c>
      <c r="G71" s="173">
        <f>SUM(G66:G70)</f>
        <v>0</v>
      </c>
      <c r="H71" s="174">
        <f>SUM(H66:H70)</f>
        <v>0</v>
      </c>
      <c r="I71" s="55" t="s">
        <v>62</v>
      </c>
      <c r="J71" s="173">
        <f>SUM(J66:J70)</f>
        <v>0</v>
      </c>
      <c r="K71" s="174">
        <f>SUM(K66:K70)</f>
        <v>0</v>
      </c>
      <c r="L71" s="55" t="s">
        <v>62</v>
      </c>
      <c r="M71" s="173">
        <f>SUM(M66:M70)</f>
        <v>0</v>
      </c>
      <c r="N71" s="174">
        <f>SUM(N66:N70)</f>
        <v>0</v>
      </c>
      <c r="O71" s="393"/>
      <c r="P71" s="396"/>
    </row>
    <row r="72" spans="2:16" ht="25" customHeight="1" thickTop="1">
      <c r="B72" s="402" t="s">
        <v>72</v>
      </c>
      <c r="C72" s="59"/>
      <c r="D72" s="169"/>
      <c r="E72" s="170"/>
      <c r="F72" s="59"/>
      <c r="G72" s="169"/>
      <c r="H72" s="170"/>
      <c r="I72" s="59"/>
      <c r="J72" s="169"/>
      <c r="K72" s="170"/>
      <c r="L72" s="59"/>
      <c r="M72" s="169"/>
      <c r="N72" s="171"/>
      <c r="O72" s="391">
        <f t="shared" ref="O72" si="16">0+SUM(D77,G77,J77,M77)</f>
        <v>0</v>
      </c>
      <c r="P72" s="394">
        <f>0+SUM(E77,H77,K77,N77,)</f>
        <v>0</v>
      </c>
    </row>
    <row r="73" spans="2:16" ht="25" customHeight="1">
      <c r="B73" s="403"/>
      <c r="C73" s="58"/>
      <c r="D73" s="166"/>
      <c r="E73" s="167"/>
      <c r="F73" s="58"/>
      <c r="G73" s="166"/>
      <c r="H73" s="167"/>
      <c r="I73" s="58"/>
      <c r="J73" s="166"/>
      <c r="K73" s="167"/>
      <c r="L73" s="58"/>
      <c r="M73" s="166"/>
      <c r="N73" s="168"/>
      <c r="O73" s="392"/>
      <c r="P73" s="395"/>
    </row>
    <row r="74" spans="2:16" ht="25" customHeight="1">
      <c r="B74" s="403"/>
      <c r="C74" s="59"/>
      <c r="D74" s="169"/>
      <c r="E74" s="170"/>
      <c r="F74" s="59"/>
      <c r="G74" s="169"/>
      <c r="H74" s="170"/>
      <c r="I74" s="59"/>
      <c r="J74" s="169"/>
      <c r="K74" s="170"/>
      <c r="L74" s="59"/>
      <c r="M74" s="169"/>
      <c r="N74" s="171"/>
      <c r="O74" s="392"/>
      <c r="P74" s="395"/>
    </row>
    <row r="75" spans="2:16" ht="25" customHeight="1">
      <c r="B75" s="403"/>
      <c r="C75" s="58"/>
      <c r="D75" s="166"/>
      <c r="E75" s="167"/>
      <c r="F75" s="58"/>
      <c r="G75" s="166"/>
      <c r="H75" s="167"/>
      <c r="I75" s="58"/>
      <c r="J75" s="166"/>
      <c r="K75" s="167"/>
      <c r="L75" s="58"/>
      <c r="M75" s="166"/>
      <c r="N75" s="168"/>
      <c r="O75" s="392"/>
      <c r="P75" s="395"/>
    </row>
    <row r="76" spans="2:16" ht="25" customHeight="1">
      <c r="B76" s="403"/>
      <c r="C76" s="59"/>
      <c r="D76" s="169"/>
      <c r="E76" s="170"/>
      <c r="F76" s="59"/>
      <c r="G76" s="169"/>
      <c r="H76" s="170"/>
      <c r="I76" s="59"/>
      <c r="J76" s="169"/>
      <c r="K76" s="170"/>
      <c r="L76" s="59"/>
      <c r="M76" s="169"/>
      <c r="N76" s="171"/>
      <c r="O76" s="392"/>
      <c r="P76" s="395"/>
    </row>
    <row r="77" spans="2:16" ht="25" customHeight="1" thickBot="1">
      <c r="B77" s="404"/>
      <c r="C77" s="55" t="s">
        <v>62</v>
      </c>
      <c r="D77" s="173">
        <f>SUM(D72:D76)</f>
        <v>0</v>
      </c>
      <c r="E77" s="174">
        <f>SUM(E72:E76)</f>
        <v>0</v>
      </c>
      <c r="F77" s="55" t="s">
        <v>62</v>
      </c>
      <c r="G77" s="173">
        <f>SUM(G72:G76)</f>
        <v>0</v>
      </c>
      <c r="H77" s="174">
        <f>SUM(H72:H76)</f>
        <v>0</v>
      </c>
      <c r="I77" s="55" t="s">
        <v>62</v>
      </c>
      <c r="J77" s="173">
        <f>SUM(J72:J76)</f>
        <v>0</v>
      </c>
      <c r="K77" s="174">
        <f>SUM(K72:K76)</f>
        <v>0</v>
      </c>
      <c r="L77" s="55" t="s">
        <v>62</v>
      </c>
      <c r="M77" s="173">
        <f>SUM(M72:M76)</f>
        <v>0</v>
      </c>
      <c r="N77" s="174">
        <f>SUM(N72:N76)</f>
        <v>0</v>
      </c>
      <c r="O77" s="393"/>
      <c r="P77" s="396"/>
    </row>
    <row r="78" spans="2:16" ht="19" thickTop="1"/>
  </sheetData>
  <sheetProtection formatCells="0" formatColumns="0" formatRows="0" insertColumns="0" insertRows="0" insertHyperlinks="0" deleteColumns="0" deleteRows="0" selectLockedCells="1" sort="0" autoFilter="0" pivotTables="0"/>
  <mergeCells count="41">
    <mergeCell ref="B48:B53"/>
    <mergeCell ref="O48:O53"/>
    <mergeCell ref="B72:B77"/>
    <mergeCell ref="O72:O77"/>
    <mergeCell ref="P72:P77"/>
    <mergeCell ref="B54:B59"/>
    <mergeCell ref="O54:O59"/>
    <mergeCell ref="P54:P59"/>
    <mergeCell ref="B60:B65"/>
    <mergeCell ref="O60:O65"/>
    <mergeCell ref="P60:P65"/>
    <mergeCell ref="B66:B71"/>
    <mergeCell ref="O66:O71"/>
    <mergeCell ref="P66:P71"/>
    <mergeCell ref="P48:P53"/>
    <mergeCell ref="P30:P35"/>
    <mergeCell ref="B36:B41"/>
    <mergeCell ref="O36:O41"/>
    <mergeCell ref="P36:P41"/>
    <mergeCell ref="B18:B23"/>
    <mergeCell ref="O18:O23"/>
    <mergeCell ref="P18:P23"/>
    <mergeCell ref="B24:B29"/>
    <mergeCell ref="O24:O29"/>
    <mergeCell ref="P24:P29"/>
    <mergeCell ref="B42:B47"/>
    <mergeCell ref="O42:O47"/>
    <mergeCell ref="P42:P47"/>
    <mergeCell ref="C4:E4"/>
    <mergeCell ref="F4:H4"/>
    <mergeCell ref="I4:K4"/>
    <mergeCell ref="L4:N4"/>
    <mergeCell ref="O4:P4"/>
    <mergeCell ref="B6:B11"/>
    <mergeCell ref="O6:O11"/>
    <mergeCell ref="P6:P11"/>
    <mergeCell ref="B12:B17"/>
    <mergeCell ref="O12:O17"/>
    <mergeCell ref="P12:P17"/>
    <mergeCell ref="B30:B35"/>
    <mergeCell ref="O30:O35"/>
  </mergeCells>
  <phoneticPr fontId="1"/>
  <pageMargins left="0.25" right="0.25" top="0.75" bottom="0.75" header="0.3" footer="0.3"/>
  <pageSetup paperSize="9" scale="38" fitToWidth="2"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855-FFBC-487F-ADEE-1159E7AF0BFC}">
  <sheetPr codeName="Sheet15">
    <tabColor theme="5" tint="0.59999389629810485"/>
    <pageSetUpPr fitToPage="1"/>
  </sheetPr>
  <dimension ref="B1:P64"/>
  <sheetViews>
    <sheetView showGridLines="0" zoomScale="85" zoomScaleNormal="85" workbookViewId="0">
      <selection activeCell="B1" sqref="B1"/>
    </sheetView>
  </sheetViews>
  <sheetFormatPr baseColWidth="10" defaultColWidth="8.83203125" defaultRowHeight="18"/>
  <cols>
    <col min="1" max="1" width="2.6640625" customWidth="1"/>
    <col min="2" max="2" width="17.5" customWidth="1"/>
    <col min="3" max="16" width="20.6640625" customWidth="1"/>
    <col min="17" max="17" width="5.5" customWidth="1"/>
  </cols>
  <sheetData>
    <row r="1" spans="2:16" ht="46.5" customHeight="1">
      <c r="B1" s="10" t="s">
        <v>73</v>
      </c>
      <c r="C1" s="2"/>
    </row>
    <row r="2" spans="2:16" ht="23.25" customHeight="1" thickBot="1"/>
    <row r="3" spans="2:16" ht="20" thickTop="1" thickBot="1">
      <c r="B3" s="4"/>
      <c r="C3" s="7"/>
      <c r="D3" s="5" t="s">
        <v>74</v>
      </c>
      <c r="E3" s="5" t="s">
        <v>75</v>
      </c>
      <c r="F3" s="5" t="s">
        <v>23</v>
      </c>
      <c r="G3" s="5" t="s">
        <v>24</v>
      </c>
      <c r="H3" s="5" t="s">
        <v>25</v>
      </c>
      <c r="I3" s="5" t="s">
        <v>26</v>
      </c>
      <c r="J3" s="5" t="s">
        <v>27</v>
      </c>
      <c r="K3" s="5" t="s">
        <v>28</v>
      </c>
      <c r="L3" s="5" t="s">
        <v>29</v>
      </c>
      <c r="M3" s="5" t="s">
        <v>30</v>
      </c>
      <c r="N3" s="5" t="s">
        <v>31</v>
      </c>
      <c r="O3" s="6" t="s">
        <v>32</v>
      </c>
      <c r="P3" s="3" t="s">
        <v>18</v>
      </c>
    </row>
    <row r="4" spans="2:16" ht="21" thickTop="1">
      <c r="B4" s="408" t="s">
        <v>3</v>
      </c>
      <c r="C4" s="22">
        <f>Setting!B5</f>
        <v>0</v>
      </c>
      <c r="D4" s="175">
        <f>'1'!C6</f>
        <v>0</v>
      </c>
      <c r="E4" s="175">
        <f>'2'!C6</f>
        <v>0</v>
      </c>
      <c r="F4" s="175">
        <f>'3'!C6</f>
        <v>0</v>
      </c>
      <c r="G4" s="175">
        <f>'4'!C6</f>
        <v>0</v>
      </c>
      <c r="H4" s="175">
        <f>'5'!C6</f>
        <v>0</v>
      </c>
      <c r="I4" s="175">
        <f>'6'!C6</f>
        <v>0</v>
      </c>
      <c r="J4" s="175">
        <f>'7'!C6</f>
        <v>0</v>
      </c>
      <c r="K4" s="175">
        <f>'8'!C6</f>
        <v>0</v>
      </c>
      <c r="L4" s="175">
        <f>'9'!C6</f>
        <v>0</v>
      </c>
      <c r="M4" s="175">
        <f>'10'!C6</f>
        <v>0</v>
      </c>
      <c r="N4" s="175">
        <f>'11'!C6</f>
        <v>0</v>
      </c>
      <c r="O4" s="176">
        <f>'12'!C6</f>
        <v>0</v>
      </c>
      <c r="P4" s="177">
        <f>SUM(D4:O4)</f>
        <v>0</v>
      </c>
    </row>
    <row r="5" spans="2:16" ht="20">
      <c r="B5" s="409"/>
      <c r="C5" s="23">
        <f>Setting!B6</f>
        <v>0</v>
      </c>
      <c r="D5" s="178">
        <f>'1'!C7</f>
        <v>0</v>
      </c>
      <c r="E5" s="178">
        <f>'2'!C7</f>
        <v>0</v>
      </c>
      <c r="F5" s="178">
        <f>'3'!C7</f>
        <v>0</v>
      </c>
      <c r="G5" s="178">
        <f>'4'!C7</f>
        <v>0</v>
      </c>
      <c r="H5" s="178">
        <f>'5'!C7</f>
        <v>0</v>
      </c>
      <c r="I5" s="178">
        <f>'6'!C7</f>
        <v>0</v>
      </c>
      <c r="J5" s="178">
        <f>'7'!C7</f>
        <v>0</v>
      </c>
      <c r="K5" s="178">
        <f>'8'!C7</f>
        <v>0</v>
      </c>
      <c r="L5" s="178">
        <f>'9'!C7</f>
        <v>0</v>
      </c>
      <c r="M5" s="178">
        <f>'10'!C7</f>
        <v>0</v>
      </c>
      <c r="N5" s="178">
        <f>'11'!C7</f>
        <v>0</v>
      </c>
      <c r="O5" s="179">
        <f>'12'!C7</f>
        <v>0</v>
      </c>
      <c r="P5" s="180">
        <f t="shared" ref="P5:P13" si="0">SUM(D5:O5)</f>
        <v>0</v>
      </c>
    </row>
    <row r="6" spans="2:16" ht="20">
      <c r="B6" s="409"/>
      <c r="C6" s="24">
        <f>Setting!B7</f>
        <v>0</v>
      </c>
      <c r="D6" s="181">
        <f>'1'!C8</f>
        <v>0</v>
      </c>
      <c r="E6" s="181">
        <f>'2'!C8</f>
        <v>0</v>
      </c>
      <c r="F6" s="181">
        <f>'3'!C8</f>
        <v>0</v>
      </c>
      <c r="G6" s="181">
        <f>'4'!C8</f>
        <v>0</v>
      </c>
      <c r="H6" s="181">
        <f>'5'!C8</f>
        <v>0</v>
      </c>
      <c r="I6" s="181">
        <f>'6'!C8</f>
        <v>0</v>
      </c>
      <c r="J6" s="181">
        <f>'7'!C8</f>
        <v>0</v>
      </c>
      <c r="K6" s="181">
        <f>'8'!C8</f>
        <v>0</v>
      </c>
      <c r="L6" s="181">
        <f>'9'!C8</f>
        <v>0</v>
      </c>
      <c r="M6" s="181">
        <f>'10'!C8</f>
        <v>0</v>
      </c>
      <c r="N6" s="181">
        <f>'11'!C8</f>
        <v>0</v>
      </c>
      <c r="O6" s="182">
        <f>'12'!C8</f>
        <v>0</v>
      </c>
      <c r="P6" s="183">
        <f t="shared" si="0"/>
        <v>0</v>
      </c>
    </row>
    <row r="7" spans="2:16" ht="20">
      <c r="B7" s="409"/>
      <c r="C7" s="23">
        <f>Setting!B8</f>
        <v>0</v>
      </c>
      <c r="D7" s="184">
        <f>'1'!C9</f>
        <v>0</v>
      </c>
      <c r="E7" s="184">
        <f>'2'!C9</f>
        <v>0</v>
      </c>
      <c r="F7" s="184">
        <f>'3'!C9</f>
        <v>0</v>
      </c>
      <c r="G7" s="184">
        <f>'4'!C9</f>
        <v>0</v>
      </c>
      <c r="H7" s="184">
        <f>'5'!C9</f>
        <v>0</v>
      </c>
      <c r="I7" s="184">
        <f>'6'!C9</f>
        <v>0</v>
      </c>
      <c r="J7" s="184">
        <f>'7'!C9</f>
        <v>0</v>
      </c>
      <c r="K7" s="184">
        <f>'8'!C9</f>
        <v>0</v>
      </c>
      <c r="L7" s="184">
        <f>'9'!C9</f>
        <v>0</v>
      </c>
      <c r="M7" s="184">
        <f>'10'!C9</f>
        <v>0</v>
      </c>
      <c r="N7" s="184">
        <f>'11'!C9</f>
        <v>0</v>
      </c>
      <c r="O7" s="185">
        <f>'12'!C9</f>
        <v>0</v>
      </c>
      <c r="P7" s="186">
        <f t="shared" si="0"/>
        <v>0</v>
      </c>
    </row>
    <row r="8" spans="2:16" ht="20">
      <c r="B8" s="409"/>
      <c r="C8" s="24">
        <f>Setting!B9</f>
        <v>0</v>
      </c>
      <c r="D8" s="181">
        <f>'1'!C10</f>
        <v>0</v>
      </c>
      <c r="E8" s="181">
        <f>'2'!C10</f>
        <v>0</v>
      </c>
      <c r="F8" s="181">
        <f>'3'!C10</f>
        <v>0</v>
      </c>
      <c r="G8" s="181">
        <f>'4'!C10</f>
        <v>0</v>
      </c>
      <c r="H8" s="181">
        <f>'5'!C10</f>
        <v>0</v>
      </c>
      <c r="I8" s="181">
        <f>'6'!C10</f>
        <v>0</v>
      </c>
      <c r="J8" s="181">
        <f>'7'!C10</f>
        <v>0</v>
      </c>
      <c r="K8" s="181">
        <f>'8'!C10</f>
        <v>0</v>
      </c>
      <c r="L8" s="181">
        <f>'9'!C10</f>
        <v>0</v>
      </c>
      <c r="M8" s="181">
        <f>'10'!C10</f>
        <v>0</v>
      </c>
      <c r="N8" s="181">
        <f>'11'!C10</f>
        <v>0</v>
      </c>
      <c r="O8" s="182">
        <f>'12'!C10</f>
        <v>0</v>
      </c>
      <c r="P8" s="183">
        <f t="shared" si="0"/>
        <v>0</v>
      </c>
    </row>
    <row r="9" spans="2:16" ht="20">
      <c r="B9" s="409"/>
      <c r="C9" s="23">
        <f>Setting!B10</f>
        <v>0</v>
      </c>
      <c r="D9" s="184">
        <f>'1'!C11</f>
        <v>0</v>
      </c>
      <c r="E9" s="184">
        <f>'2'!C11</f>
        <v>0</v>
      </c>
      <c r="F9" s="184">
        <f>'3'!C11</f>
        <v>0</v>
      </c>
      <c r="G9" s="184">
        <f>'4'!C11</f>
        <v>0</v>
      </c>
      <c r="H9" s="184">
        <f>'5'!C11</f>
        <v>0</v>
      </c>
      <c r="I9" s="184">
        <f>'6'!C11</f>
        <v>0</v>
      </c>
      <c r="J9" s="184">
        <f>'7'!C11</f>
        <v>0</v>
      </c>
      <c r="K9" s="184">
        <f>'8'!C11</f>
        <v>0</v>
      </c>
      <c r="L9" s="184">
        <f>'9'!C11</f>
        <v>0</v>
      </c>
      <c r="M9" s="184">
        <f>'10'!C11</f>
        <v>0</v>
      </c>
      <c r="N9" s="184">
        <f>'11'!C11</f>
        <v>0</v>
      </c>
      <c r="O9" s="185">
        <f>'12'!C11</f>
        <v>0</v>
      </c>
      <c r="P9" s="187">
        <f t="shared" si="0"/>
        <v>0</v>
      </c>
    </row>
    <row r="10" spans="2:16" ht="20">
      <c r="B10" s="409"/>
      <c r="C10" s="24">
        <f>Setting!B11</f>
        <v>0</v>
      </c>
      <c r="D10" s="181">
        <f>'1'!C12</f>
        <v>0</v>
      </c>
      <c r="E10" s="181">
        <f>'2'!C12</f>
        <v>0</v>
      </c>
      <c r="F10" s="181">
        <f>'3'!C12</f>
        <v>0</v>
      </c>
      <c r="G10" s="181">
        <f>'4'!C12</f>
        <v>0</v>
      </c>
      <c r="H10" s="181">
        <f>'5'!C12</f>
        <v>0</v>
      </c>
      <c r="I10" s="181">
        <f>'6'!C12</f>
        <v>0</v>
      </c>
      <c r="J10" s="181">
        <f>'7'!C12</f>
        <v>0</v>
      </c>
      <c r="K10" s="181">
        <f>'8'!C12</f>
        <v>0</v>
      </c>
      <c r="L10" s="181">
        <f>'9'!C12</f>
        <v>0</v>
      </c>
      <c r="M10" s="181">
        <f>'10'!C12</f>
        <v>0</v>
      </c>
      <c r="N10" s="181">
        <f>'11'!C12</f>
        <v>0</v>
      </c>
      <c r="O10" s="182">
        <f>'12'!C12</f>
        <v>0</v>
      </c>
      <c r="P10" s="183">
        <f t="shared" si="0"/>
        <v>0</v>
      </c>
    </row>
    <row r="11" spans="2:16" ht="20">
      <c r="B11" s="409"/>
      <c r="C11" s="23">
        <f>Setting!B12</f>
        <v>0</v>
      </c>
      <c r="D11" s="184">
        <f>'1'!C13</f>
        <v>0</v>
      </c>
      <c r="E11" s="184">
        <f>'2'!C13</f>
        <v>0</v>
      </c>
      <c r="F11" s="184">
        <f>'3'!C13</f>
        <v>0</v>
      </c>
      <c r="G11" s="184">
        <f>'4'!C13</f>
        <v>0</v>
      </c>
      <c r="H11" s="184">
        <f>'5'!C13</f>
        <v>0</v>
      </c>
      <c r="I11" s="184">
        <f>'6'!C13</f>
        <v>0</v>
      </c>
      <c r="J11" s="184">
        <f>'7'!C13</f>
        <v>0</v>
      </c>
      <c r="K11" s="184">
        <f>'8'!C13</f>
        <v>0</v>
      </c>
      <c r="L11" s="184">
        <f>'9'!C13</f>
        <v>0</v>
      </c>
      <c r="M11" s="184">
        <f>'10'!C13</f>
        <v>0</v>
      </c>
      <c r="N11" s="184">
        <f>'11'!C13</f>
        <v>0</v>
      </c>
      <c r="O11" s="185">
        <f>'12'!C13</f>
        <v>0</v>
      </c>
      <c r="P11" s="186">
        <f t="shared" si="0"/>
        <v>0</v>
      </c>
    </row>
    <row r="12" spans="2:16" ht="20">
      <c r="B12" s="409"/>
      <c r="C12" s="24">
        <f>Setting!B13</f>
        <v>0</v>
      </c>
      <c r="D12" s="181">
        <f>'1'!C14</f>
        <v>0</v>
      </c>
      <c r="E12" s="181">
        <f>'2'!C14</f>
        <v>0</v>
      </c>
      <c r="F12" s="181">
        <f>'3'!C14</f>
        <v>0</v>
      </c>
      <c r="G12" s="181">
        <f>'4'!C14</f>
        <v>0</v>
      </c>
      <c r="H12" s="181">
        <f>'5'!C14</f>
        <v>0</v>
      </c>
      <c r="I12" s="181">
        <f>'6'!C14</f>
        <v>0</v>
      </c>
      <c r="J12" s="181">
        <f>'7'!C14</f>
        <v>0</v>
      </c>
      <c r="K12" s="181">
        <f>'8'!C14</f>
        <v>0</v>
      </c>
      <c r="L12" s="181">
        <f>'9'!C14</f>
        <v>0</v>
      </c>
      <c r="M12" s="181">
        <f>'10'!C14</f>
        <v>0</v>
      </c>
      <c r="N12" s="181">
        <f>'11'!C14</f>
        <v>0</v>
      </c>
      <c r="O12" s="182">
        <f>'12'!C14</f>
        <v>0</v>
      </c>
      <c r="P12" s="183">
        <f t="shared" si="0"/>
        <v>0</v>
      </c>
    </row>
    <row r="13" spans="2:16" ht="21" thickBot="1">
      <c r="B13" s="409"/>
      <c r="C13" s="23">
        <f>Setting!B14</f>
        <v>0</v>
      </c>
      <c r="D13" s="184">
        <f>'1'!C15</f>
        <v>0</v>
      </c>
      <c r="E13" s="184">
        <f>'2'!C15</f>
        <v>0</v>
      </c>
      <c r="F13" s="184">
        <f>'3'!C15</f>
        <v>0</v>
      </c>
      <c r="G13" s="184">
        <f>'4'!C15</f>
        <v>0</v>
      </c>
      <c r="H13" s="184">
        <f>'5'!C15</f>
        <v>0</v>
      </c>
      <c r="I13" s="184">
        <f>'6'!C15</f>
        <v>0</v>
      </c>
      <c r="J13" s="184">
        <f>'7'!C15</f>
        <v>0</v>
      </c>
      <c r="K13" s="184">
        <f>'8'!C15</f>
        <v>0</v>
      </c>
      <c r="L13" s="184">
        <f>'9'!C15</f>
        <v>0</v>
      </c>
      <c r="M13" s="184">
        <f>'10'!C15</f>
        <v>0</v>
      </c>
      <c r="N13" s="184">
        <f>'11'!C15</f>
        <v>0</v>
      </c>
      <c r="O13" s="185">
        <f>'12'!C15</f>
        <v>0</v>
      </c>
      <c r="P13" s="186">
        <f t="shared" si="0"/>
        <v>0</v>
      </c>
    </row>
    <row r="14" spans="2:16" ht="22" thickTop="1" thickBot="1">
      <c r="B14" s="410"/>
      <c r="C14" s="25" t="s">
        <v>3</v>
      </c>
      <c r="D14" s="188">
        <f>SUM(D4:D13)</f>
        <v>0</v>
      </c>
      <c r="E14" s="188">
        <f t="shared" ref="E14:O14" si="1">SUM(E4:E13)</f>
        <v>0</v>
      </c>
      <c r="F14" s="188">
        <f t="shared" si="1"/>
        <v>0</v>
      </c>
      <c r="G14" s="188">
        <f t="shared" si="1"/>
        <v>0</v>
      </c>
      <c r="H14" s="188">
        <f t="shared" si="1"/>
        <v>0</v>
      </c>
      <c r="I14" s="188">
        <f t="shared" si="1"/>
        <v>0</v>
      </c>
      <c r="J14" s="188">
        <f t="shared" si="1"/>
        <v>0</v>
      </c>
      <c r="K14" s="188">
        <f t="shared" si="1"/>
        <v>0</v>
      </c>
      <c r="L14" s="188">
        <f t="shared" si="1"/>
        <v>0</v>
      </c>
      <c r="M14" s="188">
        <f t="shared" si="1"/>
        <v>0</v>
      </c>
      <c r="N14" s="188">
        <f t="shared" si="1"/>
        <v>0</v>
      </c>
      <c r="O14" s="188">
        <f t="shared" si="1"/>
        <v>0</v>
      </c>
      <c r="P14" s="189">
        <f>SUM(P4:P13)</f>
        <v>0</v>
      </c>
    </row>
    <row r="15" spans="2:16" ht="21" thickTop="1">
      <c r="B15" s="411" t="s">
        <v>76</v>
      </c>
      <c r="C15" s="22">
        <f>Setting!D5</f>
        <v>0</v>
      </c>
      <c r="D15" s="175">
        <f>'1'!E6</f>
        <v>0</v>
      </c>
      <c r="E15" s="175">
        <f>'2'!E6</f>
        <v>0</v>
      </c>
      <c r="F15" s="175">
        <f>'3'!E6</f>
        <v>0</v>
      </c>
      <c r="G15" s="175">
        <f>'4'!E6</f>
        <v>0</v>
      </c>
      <c r="H15" s="175">
        <f>'5'!E6</f>
        <v>0</v>
      </c>
      <c r="I15" s="175">
        <f>'6'!E6</f>
        <v>0</v>
      </c>
      <c r="J15" s="175">
        <f>'7'!E6</f>
        <v>0</v>
      </c>
      <c r="K15" s="175">
        <f>'8'!E6</f>
        <v>0</v>
      </c>
      <c r="L15" s="175">
        <f>'9'!E6</f>
        <v>0</v>
      </c>
      <c r="M15" s="175">
        <f>'10'!E6</f>
        <v>0</v>
      </c>
      <c r="N15" s="175">
        <f>'11'!E6</f>
        <v>0</v>
      </c>
      <c r="O15" s="176">
        <f>'12'!E6</f>
        <v>0</v>
      </c>
      <c r="P15" s="177">
        <f>SUM(D15:O15)</f>
        <v>0</v>
      </c>
    </row>
    <row r="16" spans="2:16" ht="20">
      <c r="B16" s="412"/>
      <c r="C16" s="26">
        <f>Setting!D6</f>
        <v>0</v>
      </c>
      <c r="D16" s="190">
        <f>'1'!E7</f>
        <v>0</v>
      </c>
      <c r="E16" s="190">
        <f>'2'!E7</f>
        <v>0</v>
      </c>
      <c r="F16" s="190">
        <f>'3'!E7</f>
        <v>0</v>
      </c>
      <c r="G16" s="190">
        <f>'4'!E7</f>
        <v>0</v>
      </c>
      <c r="H16" s="190">
        <f>'5'!E7</f>
        <v>0</v>
      </c>
      <c r="I16" s="190">
        <f>'6'!E7</f>
        <v>0</v>
      </c>
      <c r="J16" s="190">
        <f>'7'!E7</f>
        <v>0</v>
      </c>
      <c r="K16" s="190">
        <f>'8'!E7</f>
        <v>0</v>
      </c>
      <c r="L16" s="190">
        <f>'9'!E7</f>
        <v>0</v>
      </c>
      <c r="M16" s="190">
        <f>'10'!E7</f>
        <v>0</v>
      </c>
      <c r="N16" s="190">
        <f>'11'!E7</f>
        <v>0</v>
      </c>
      <c r="O16" s="191">
        <f>'12'!E7</f>
        <v>0</v>
      </c>
      <c r="P16" s="192">
        <f t="shared" ref="P16:P24" si="2">SUM(D16:O16)</f>
        <v>0</v>
      </c>
    </row>
    <row r="17" spans="2:16" ht="20">
      <c r="B17" s="412"/>
      <c r="C17" s="27">
        <f>Setting!D7</f>
        <v>0</v>
      </c>
      <c r="D17" s="181">
        <f>'1'!E8</f>
        <v>0</v>
      </c>
      <c r="E17" s="181">
        <f>'2'!E8</f>
        <v>0</v>
      </c>
      <c r="F17" s="181">
        <f>'3'!E8</f>
        <v>0</v>
      </c>
      <c r="G17" s="181">
        <f>'4'!E8</f>
        <v>0</v>
      </c>
      <c r="H17" s="181">
        <f>'5'!E8</f>
        <v>0</v>
      </c>
      <c r="I17" s="181">
        <f>'6'!E8</f>
        <v>0</v>
      </c>
      <c r="J17" s="181">
        <f>'7'!E8</f>
        <v>0</v>
      </c>
      <c r="K17" s="181">
        <f>'8'!E8</f>
        <v>0</v>
      </c>
      <c r="L17" s="181">
        <f>'9'!E8</f>
        <v>0</v>
      </c>
      <c r="M17" s="181">
        <f>'10'!E8</f>
        <v>0</v>
      </c>
      <c r="N17" s="181">
        <f>'11'!E8</f>
        <v>0</v>
      </c>
      <c r="O17" s="182">
        <f>'12'!E8</f>
        <v>0</v>
      </c>
      <c r="P17" s="183">
        <f t="shared" si="2"/>
        <v>0</v>
      </c>
    </row>
    <row r="18" spans="2:16" ht="20">
      <c r="B18" s="412"/>
      <c r="C18" s="26">
        <f>Setting!D8</f>
        <v>0</v>
      </c>
      <c r="D18" s="190">
        <f>'1'!E9</f>
        <v>0</v>
      </c>
      <c r="E18" s="190">
        <f>'2'!E9</f>
        <v>0</v>
      </c>
      <c r="F18" s="190">
        <f>'3'!E9</f>
        <v>0</v>
      </c>
      <c r="G18" s="190">
        <f>'4'!E9</f>
        <v>0</v>
      </c>
      <c r="H18" s="190">
        <f>'5'!E9</f>
        <v>0</v>
      </c>
      <c r="I18" s="190">
        <f>'6'!E9</f>
        <v>0</v>
      </c>
      <c r="J18" s="190">
        <f>'7'!E9</f>
        <v>0</v>
      </c>
      <c r="K18" s="190">
        <f>'8'!E9</f>
        <v>0</v>
      </c>
      <c r="L18" s="190">
        <f>'9'!E9</f>
        <v>0</v>
      </c>
      <c r="M18" s="190">
        <f>'10'!E9</f>
        <v>0</v>
      </c>
      <c r="N18" s="190">
        <f>'11'!E9</f>
        <v>0</v>
      </c>
      <c r="O18" s="191">
        <f>'12'!E9</f>
        <v>0</v>
      </c>
      <c r="P18" s="192">
        <f t="shared" si="2"/>
        <v>0</v>
      </c>
    </row>
    <row r="19" spans="2:16" ht="20">
      <c r="B19" s="412"/>
      <c r="C19" s="27">
        <f>Setting!D9</f>
        <v>0</v>
      </c>
      <c r="D19" s="181">
        <f>'1'!E10</f>
        <v>0</v>
      </c>
      <c r="E19" s="181">
        <f>'2'!E10</f>
        <v>0</v>
      </c>
      <c r="F19" s="181">
        <f>'3'!E10</f>
        <v>0</v>
      </c>
      <c r="G19" s="181">
        <f>'4'!E10</f>
        <v>0</v>
      </c>
      <c r="H19" s="181">
        <f>'5'!E10</f>
        <v>0</v>
      </c>
      <c r="I19" s="181">
        <f>'6'!E10</f>
        <v>0</v>
      </c>
      <c r="J19" s="181">
        <f>'7'!E10</f>
        <v>0</v>
      </c>
      <c r="K19" s="181">
        <f>'8'!E10</f>
        <v>0</v>
      </c>
      <c r="L19" s="181">
        <f>'9'!E10</f>
        <v>0</v>
      </c>
      <c r="M19" s="181">
        <f>'10'!E10</f>
        <v>0</v>
      </c>
      <c r="N19" s="181">
        <f>'11'!E10</f>
        <v>0</v>
      </c>
      <c r="O19" s="182">
        <f>'12'!E10</f>
        <v>0</v>
      </c>
      <c r="P19" s="183">
        <f t="shared" si="2"/>
        <v>0</v>
      </c>
    </row>
    <row r="20" spans="2:16" ht="20">
      <c r="B20" s="412"/>
      <c r="C20" s="26">
        <f>Setting!D10</f>
        <v>0</v>
      </c>
      <c r="D20" s="190">
        <f>'1'!E11</f>
        <v>0</v>
      </c>
      <c r="E20" s="190">
        <f>'2'!E11</f>
        <v>0</v>
      </c>
      <c r="F20" s="190">
        <f>'3'!E11</f>
        <v>0</v>
      </c>
      <c r="G20" s="190">
        <f>'4'!E11</f>
        <v>0</v>
      </c>
      <c r="H20" s="190">
        <f>'5'!E11</f>
        <v>0</v>
      </c>
      <c r="I20" s="190">
        <f>'6'!E11</f>
        <v>0</v>
      </c>
      <c r="J20" s="190">
        <f>'7'!E11</f>
        <v>0</v>
      </c>
      <c r="K20" s="190">
        <f>'8'!E11</f>
        <v>0</v>
      </c>
      <c r="L20" s="190">
        <f>'9'!E11</f>
        <v>0</v>
      </c>
      <c r="M20" s="190">
        <f>'10'!E11</f>
        <v>0</v>
      </c>
      <c r="N20" s="190">
        <f>'11'!E11</f>
        <v>0</v>
      </c>
      <c r="O20" s="191">
        <f>'12'!E11</f>
        <v>0</v>
      </c>
      <c r="P20" s="193">
        <f t="shared" si="2"/>
        <v>0</v>
      </c>
    </row>
    <row r="21" spans="2:16" ht="20">
      <c r="B21" s="412"/>
      <c r="C21" s="27">
        <f>Setting!D11</f>
        <v>0</v>
      </c>
      <c r="D21" s="181">
        <f>'1'!E12</f>
        <v>0</v>
      </c>
      <c r="E21" s="181">
        <f>'2'!E12</f>
        <v>0</v>
      </c>
      <c r="F21" s="181">
        <f>'3'!E12</f>
        <v>0</v>
      </c>
      <c r="G21" s="181">
        <f>'4'!E12</f>
        <v>0</v>
      </c>
      <c r="H21" s="181">
        <f>'5'!E12</f>
        <v>0</v>
      </c>
      <c r="I21" s="181">
        <f>'6'!E12</f>
        <v>0</v>
      </c>
      <c r="J21" s="181">
        <f>'7'!E12</f>
        <v>0</v>
      </c>
      <c r="K21" s="181">
        <f>'8'!E12</f>
        <v>0</v>
      </c>
      <c r="L21" s="181">
        <f>'9'!E12</f>
        <v>0</v>
      </c>
      <c r="M21" s="181">
        <f>'10'!E12</f>
        <v>0</v>
      </c>
      <c r="N21" s="181">
        <f>'11'!E12</f>
        <v>0</v>
      </c>
      <c r="O21" s="182">
        <f>'12'!E12</f>
        <v>0</v>
      </c>
      <c r="P21" s="183">
        <f>SUM(D21:O21)</f>
        <v>0</v>
      </c>
    </row>
    <row r="22" spans="2:16" ht="20">
      <c r="B22" s="412"/>
      <c r="C22" s="26">
        <f>Setting!D12</f>
        <v>0</v>
      </c>
      <c r="D22" s="190">
        <f>'1'!E13</f>
        <v>0</v>
      </c>
      <c r="E22" s="190">
        <f>'2'!E13</f>
        <v>0</v>
      </c>
      <c r="F22" s="190">
        <f>'3'!E13</f>
        <v>0</v>
      </c>
      <c r="G22" s="190">
        <f>'4'!E13</f>
        <v>0</v>
      </c>
      <c r="H22" s="190">
        <f>'5'!E13</f>
        <v>0</v>
      </c>
      <c r="I22" s="190">
        <f>'6'!E13</f>
        <v>0</v>
      </c>
      <c r="J22" s="190">
        <f>'7'!E13</f>
        <v>0</v>
      </c>
      <c r="K22" s="190">
        <f>'8'!E13</f>
        <v>0</v>
      </c>
      <c r="L22" s="190">
        <f>'9'!E13</f>
        <v>0</v>
      </c>
      <c r="M22" s="190">
        <f>'10'!E13</f>
        <v>0</v>
      </c>
      <c r="N22" s="190">
        <f>'11'!E13</f>
        <v>0</v>
      </c>
      <c r="O22" s="191">
        <f>'12'!E13</f>
        <v>0</v>
      </c>
      <c r="P22" s="192">
        <f t="shared" si="2"/>
        <v>0</v>
      </c>
    </row>
    <row r="23" spans="2:16" ht="20">
      <c r="B23" s="412"/>
      <c r="C23" s="27">
        <f>Setting!D13</f>
        <v>0</v>
      </c>
      <c r="D23" s="181">
        <f>'1'!E14</f>
        <v>0</v>
      </c>
      <c r="E23" s="181">
        <f>'2'!E14</f>
        <v>0</v>
      </c>
      <c r="F23" s="181">
        <f>'3'!E14</f>
        <v>0</v>
      </c>
      <c r="G23" s="181">
        <f>'4'!E14</f>
        <v>0</v>
      </c>
      <c r="H23" s="181">
        <f>'5'!E14</f>
        <v>0</v>
      </c>
      <c r="I23" s="181">
        <f>'6'!E14</f>
        <v>0</v>
      </c>
      <c r="J23" s="181">
        <f>'7'!E14</f>
        <v>0</v>
      </c>
      <c r="K23" s="181">
        <f>'8'!E14</f>
        <v>0</v>
      </c>
      <c r="L23" s="181">
        <f>'9'!E14</f>
        <v>0</v>
      </c>
      <c r="M23" s="181">
        <f>'10'!E14</f>
        <v>0</v>
      </c>
      <c r="N23" s="181">
        <f>'11'!E14</f>
        <v>0</v>
      </c>
      <c r="O23" s="182">
        <f>'12'!E14</f>
        <v>0</v>
      </c>
      <c r="P23" s="183">
        <f t="shared" si="2"/>
        <v>0</v>
      </c>
    </row>
    <row r="24" spans="2:16" ht="21" thickBot="1">
      <c r="B24" s="412"/>
      <c r="C24" s="26">
        <f>Setting!D14</f>
        <v>0</v>
      </c>
      <c r="D24" s="190">
        <f>'1'!E15</f>
        <v>0</v>
      </c>
      <c r="E24" s="190">
        <f>'2'!E15</f>
        <v>0</v>
      </c>
      <c r="F24" s="190">
        <f>'3'!E15</f>
        <v>0</v>
      </c>
      <c r="G24" s="190">
        <f>'4'!E15</f>
        <v>0</v>
      </c>
      <c r="H24" s="190">
        <f>'5'!E15</f>
        <v>0</v>
      </c>
      <c r="I24" s="190">
        <f>'6'!E15</f>
        <v>0</v>
      </c>
      <c r="J24" s="190">
        <f>'7'!E15</f>
        <v>0</v>
      </c>
      <c r="K24" s="190">
        <f>'8'!E15</f>
        <v>0</v>
      </c>
      <c r="L24" s="190">
        <f>'9'!E15</f>
        <v>0</v>
      </c>
      <c r="M24" s="190">
        <f>'10'!E15</f>
        <v>0</v>
      </c>
      <c r="N24" s="190">
        <f>'11'!E15</f>
        <v>0</v>
      </c>
      <c r="O24" s="191">
        <f>'12'!E15</f>
        <v>0</v>
      </c>
      <c r="P24" s="192">
        <f t="shared" si="2"/>
        <v>0</v>
      </c>
    </row>
    <row r="25" spans="2:16" ht="22" thickTop="1" thickBot="1">
      <c r="B25" s="413"/>
      <c r="C25" s="28" t="s">
        <v>4</v>
      </c>
      <c r="D25" s="194">
        <f>SUM(D15:D24)</f>
        <v>0</v>
      </c>
      <c r="E25" s="194">
        <f>SUM(E15:E24)</f>
        <v>0</v>
      </c>
      <c r="F25" s="194">
        <f>SUM(F15:F24)</f>
        <v>0</v>
      </c>
      <c r="G25" s="194">
        <f t="shared" ref="G25:O25" si="3">SUM(G15:G24)</f>
        <v>0</v>
      </c>
      <c r="H25" s="194">
        <f t="shared" si="3"/>
        <v>0</v>
      </c>
      <c r="I25" s="194">
        <f t="shared" si="3"/>
        <v>0</v>
      </c>
      <c r="J25" s="194">
        <f t="shared" si="3"/>
        <v>0</v>
      </c>
      <c r="K25" s="194">
        <f t="shared" si="3"/>
        <v>0</v>
      </c>
      <c r="L25" s="194">
        <f t="shared" si="3"/>
        <v>0</v>
      </c>
      <c r="M25" s="194">
        <f t="shared" si="3"/>
        <v>0</v>
      </c>
      <c r="N25" s="194">
        <f t="shared" si="3"/>
        <v>0</v>
      </c>
      <c r="O25" s="194">
        <f t="shared" si="3"/>
        <v>0</v>
      </c>
      <c r="P25" s="195">
        <f>SUM(P15:P24)</f>
        <v>0</v>
      </c>
    </row>
    <row r="26" spans="2:16" ht="21" thickTop="1">
      <c r="B26" s="414" t="s">
        <v>77</v>
      </c>
      <c r="C26" s="29">
        <f>Setting!F5</f>
        <v>0</v>
      </c>
      <c r="D26" s="196">
        <f>'1'!G6</f>
        <v>0</v>
      </c>
      <c r="E26" s="196">
        <f>'2'!G6</f>
        <v>0</v>
      </c>
      <c r="F26" s="196">
        <f>'3'!G6</f>
        <v>0</v>
      </c>
      <c r="G26" s="196">
        <f>'4'!G6</f>
        <v>0</v>
      </c>
      <c r="H26" s="196">
        <f>'5'!G6</f>
        <v>0</v>
      </c>
      <c r="I26" s="196">
        <f>'6'!G6</f>
        <v>0</v>
      </c>
      <c r="J26" s="196">
        <f>'7'!G6</f>
        <v>0</v>
      </c>
      <c r="K26" s="196">
        <f>'8'!G6</f>
        <v>0</v>
      </c>
      <c r="L26" s="196">
        <f>'9'!G6</f>
        <v>0</v>
      </c>
      <c r="M26" s="196">
        <f>'10'!G6</f>
        <v>0</v>
      </c>
      <c r="N26" s="196">
        <f>'11'!G6</f>
        <v>0</v>
      </c>
      <c r="O26" s="197">
        <f>'12'!G6</f>
        <v>0</v>
      </c>
      <c r="P26" s="198">
        <f>SUM(D26:O26)</f>
        <v>0</v>
      </c>
    </row>
    <row r="27" spans="2:16" ht="20">
      <c r="B27" s="415"/>
      <c r="C27" s="30">
        <f>Setting!F6</f>
        <v>0</v>
      </c>
      <c r="D27" s="178">
        <f>'1'!G7</f>
        <v>0</v>
      </c>
      <c r="E27" s="178">
        <f>'2'!G7</f>
        <v>0</v>
      </c>
      <c r="F27" s="178">
        <f>'3'!G7</f>
        <v>0</v>
      </c>
      <c r="G27" s="178">
        <f>'4'!G7</f>
        <v>0</v>
      </c>
      <c r="H27" s="178">
        <f>'5'!G7</f>
        <v>0</v>
      </c>
      <c r="I27" s="178">
        <f>'6'!G7</f>
        <v>0</v>
      </c>
      <c r="J27" s="178">
        <f>'7'!G7</f>
        <v>0</v>
      </c>
      <c r="K27" s="178">
        <f>'8'!G7</f>
        <v>0</v>
      </c>
      <c r="L27" s="178">
        <f>'9'!G7</f>
        <v>0</v>
      </c>
      <c r="M27" s="178">
        <f>'10'!G7</f>
        <v>0</v>
      </c>
      <c r="N27" s="178">
        <f>'11'!G7</f>
        <v>0</v>
      </c>
      <c r="O27" s="179">
        <f>'12'!G7</f>
        <v>0</v>
      </c>
      <c r="P27" s="180">
        <f t="shared" ref="P27:P35" si="4">SUM(D27:O27)</f>
        <v>0</v>
      </c>
    </row>
    <row r="28" spans="2:16" ht="20">
      <c r="B28" s="415"/>
      <c r="C28" s="31">
        <f>Setting!F7</f>
        <v>0</v>
      </c>
      <c r="D28" s="181">
        <f>'1'!G8</f>
        <v>0</v>
      </c>
      <c r="E28" s="181">
        <f>'2'!G8</f>
        <v>0</v>
      </c>
      <c r="F28" s="181">
        <f>'3'!G8</f>
        <v>0</v>
      </c>
      <c r="G28" s="181">
        <f>'4'!G8</f>
        <v>0</v>
      </c>
      <c r="H28" s="181">
        <f>'5'!G8</f>
        <v>0</v>
      </c>
      <c r="I28" s="181">
        <f>'6'!G8</f>
        <v>0</v>
      </c>
      <c r="J28" s="181">
        <f>'7'!G8</f>
        <v>0</v>
      </c>
      <c r="K28" s="181">
        <f>'8'!G8</f>
        <v>0</v>
      </c>
      <c r="L28" s="181">
        <f>'9'!G8</f>
        <v>0</v>
      </c>
      <c r="M28" s="181">
        <f>'10'!G8</f>
        <v>0</v>
      </c>
      <c r="N28" s="181">
        <f>'11'!G8</f>
        <v>0</v>
      </c>
      <c r="O28" s="182">
        <f>'12'!G8</f>
        <v>0</v>
      </c>
      <c r="P28" s="183">
        <f t="shared" si="4"/>
        <v>0</v>
      </c>
    </row>
    <row r="29" spans="2:16" ht="20">
      <c r="B29" s="415"/>
      <c r="C29" s="32">
        <f>Setting!F8</f>
        <v>0</v>
      </c>
      <c r="D29" s="184">
        <f>'1'!G9</f>
        <v>0</v>
      </c>
      <c r="E29" s="184">
        <f>'2'!G9</f>
        <v>0</v>
      </c>
      <c r="F29" s="184">
        <f>'3'!G9</f>
        <v>0</v>
      </c>
      <c r="G29" s="184">
        <f>'4'!G9</f>
        <v>0</v>
      </c>
      <c r="H29" s="184">
        <f>'5'!G9</f>
        <v>0</v>
      </c>
      <c r="I29" s="184">
        <f>'6'!G9</f>
        <v>0</v>
      </c>
      <c r="J29" s="184">
        <f>'7'!G9</f>
        <v>0</v>
      </c>
      <c r="K29" s="184">
        <f>'8'!G9</f>
        <v>0</v>
      </c>
      <c r="L29" s="184">
        <f>'9'!G9</f>
        <v>0</v>
      </c>
      <c r="M29" s="184">
        <f>'10'!G9</f>
        <v>0</v>
      </c>
      <c r="N29" s="184">
        <f>'11'!G9</f>
        <v>0</v>
      </c>
      <c r="O29" s="185">
        <f>'12'!G9</f>
        <v>0</v>
      </c>
      <c r="P29" s="187">
        <f t="shared" si="4"/>
        <v>0</v>
      </c>
    </row>
    <row r="30" spans="2:16" ht="20">
      <c r="B30" s="415"/>
      <c r="C30" s="31">
        <f>Setting!F9</f>
        <v>0</v>
      </c>
      <c r="D30" s="181">
        <f>'1'!G10</f>
        <v>0</v>
      </c>
      <c r="E30" s="181">
        <f>'2'!G10</f>
        <v>0</v>
      </c>
      <c r="F30" s="181">
        <f>'3'!G10</f>
        <v>0</v>
      </c>
      <c r="G30" s="181">
        <f>'4'!G10</f>
        <v>0</v>
      </c>
      <c r="H30" s="181">
        <f>'5'!G10</f>
        <v>0</v>
      </c>
      <c r="I30" s="181">
        <f>'6'!G10</f>
        <v>0</v>
      </c>
      <c r="J30" s="181">
        <f>'7'!G10</f>
        <v>0</v>
      </c>
      <c r="K30" s="181">
        <f>'8'!G10</f>
        <v>0</v>
      </c>
      <c r="L30" s="181">
        <f>'9'!G10</f>
        <v>0</v>
      </c>
      <c r="M30" s="181">
        <f>'10'!G10</f>
        <v>0</v>
      </c>
      <c r="N30" s="181">
        <f>'11'!G10</f>
        <v>0</v>
      </c>
      <c r="O30" s="182">
        <f>'12'!G10</f>
        <v>0</v>
      </c>
      <c r="P30" s="183">
        <f t="shared" si="4"/>
        <v>0</v>
      </c>
    </row>
    <row r="31" spans="2:16" ht="20">
      <c r="B31" s="415"/>
      <c r="C31" s="32">
        <f>Setting!F10</f>
        <v>0</v>
      </c>
      <c r="D31" s="184">
        <f>'1'!G11</f>
        <v>0</v>
      </c>
      <c r="E31" s="184">
        <f>'2'!G11</f>
        <v>0</v>
      </c>
      <c r="F31" s="184">
        <f>'3'!G11</f>
        <v>0</v>
      </c>
      <c r="G31" s="184">
        <f>'4'!G11</f>
        <v>0</v>
      </c>
      <c r="H31" s="184">
        <f>'5'!G11</f>
        <v>0</v>
      </c>
      <c r="I31" s="184">
        <f>'6'!G11</f>
        <v>0</v>
      </c>
      <c r="J31" s="184">
        <f>'7'!G11</f>
        <v>0</v>
      </c>
      <c r="K31" s="184">
        <f>'8'!G11</f>
        <v>0</v>
      </c>
      <c r="L31" s="184">
        <f>'9'!G11</f>
        <v>0</v>
      </c>
      <c r="M31" s="184">
        <f>'10'!G11</f>
        <v>0</v>
      </c>
      <c r="N31" s="184">
        <f>'11'!G11</f>
        <v>0</v>
      </c>
      <c r="O31" s="185">
        <f>'12'!G11</f>
        <v>0</v>
      </c>
      <c r="P31" s="186">
        <f t="shared" si="4"/>
        <v>0</v>
      </c>
    </row>
    <row r="32" spans="2:16" ht="20">
      <c r="B32" s="415"/>
      <c r="C32" s="31">
        <f>Setting!F11</f>
        <v>0</v>
      </c>
      <c r="D32" s="181">
        <f>'1'!G12</f>
        <v>0</v>
      </c>
      <c r="E32" s="181">
        <f>'2'!G12</f>
        <v>0</v>
      </c>
      <c r="F32" s="181">
        <f>'3'!G12</f>
        <v>0</v>
      </c>
      <c r="G32" s="181">
        <f>'4'!G12</f>
        <v>0</v>
      </c>
      <c r="H32" s="181">
        <f>'5'!G12</f>
        <v>0</v>
      </c>
      <c r="I32" s="181">
        <f>'6'!G12</f>
        <v>0</v>
      </c>
      <c r="J32" s="181">
        <f>'7'!G12</f>
        <v>0</v>
      </c>
      <c r="K32" s="181">
        <f>'8'!G12</f>
        <v>0</v>
      </c>
      <c r="L32" s="181">
        <f>'9'!G12</f>
        <v>0</v>
      </c>
      <c r="M32" s="181">
        <f>'10'!G12</f>
        <v>0</v>
      </c>
      <c r="N32" s="181">
        <f>'11'!G12</f>
        <v>0</v>
      </c>
      <c r="O32" s="182">
        <f>'12'!G12</f>
        <v>0</v>
      </c>
      <c r="P32" s="183">
        <f t="shared" si="4"/>
        <v>0</v>
      </c>
    </row>
    <row r="33" spans="2:16" ht="20">
      <c r="B33" s="415"/>
      <c r="C33" s="32">
        <f>Setting!F12</f>
        <v>0</v>
      </c>
      <c r="D33" s="184">
        <f>'1'!G13</f>
        <v>0</v>
      </c>
      <c r="E33" s="184">
        <f>'2'!G13</f>
        <v>0</v>
      </c>
      <c r="F33" s="184">
        <f>'3'!G13</f>
        <v>0</v>
      </c>
      <c r="G33" s="184">
        <f>'4'!G13</f>
        <v>0</v>
      </c>
      <c r="H33" s="184">
        <f>'5'!G13</f>
        <v>0</v>
      </c>
      <c r="I33" s="184">
        <f>'6'!G13</f>
        <v>0</v>
      </c>
      <c r="J33" s="184">
        <f>'7'!G13</f>
        <v>0</v>
      </c>
      <c r="K33" s="184">
        <f>'8'!G13</f>
        <v>0</v>
      </c>
      <c r="L33" s="184">
        <f>'9'!G13</f>
        <v>0</v>
      </c>
      <c r="M33" s="184">
        <f>'10'!G13</f>
        <v>0</v>
      </c>
      <c r="N33" s="184">
        <f>'11'!G13</f>
        <v>0</v>
      </c>
      <c r="O33" s="185">
        <f>'12'!G13</f>
        <v>0</v>
      </c>
      <c r="P33" s="186">
        <f t="shared" si="4"/>
        <v>0</v>
      </c>
    </row>
    <row r="34" spans="2:16" ht="20">
      <c r="B34" s="415"/>
      <c r="C34" s="31">
        <f>Setting!F13</f>
        <v>0</v>
      </c>
      <c r="D34" s="181">
        <f>'1'!G14</f>
        <v>0</v>
      </c>
      <c r="E34" s="181">
        <f>'2'!G14</f>
        <v>0</v>
      </c>
      <c r="F34" s="181">
        <f>'3'!G14</f>
        <v>0</v>
      </c>
      <c r="G34" s="181">
        <f>'4'!G14</f>
        <v>0</v>
      </c>
      <c r="H34" s="181">
        <f>'5'!G14</f>
        <v>0</v>
      </c>
      <c r="I34" s="181">
        <f>'6'!G14</f>
        <v>0</v>
      </c>
      <c r="J34" s="181">
        <f>'7'!G14</f>
        <v>0</v>
      </c>
      <c r="K34" s="181">
        <f>'8'!G14</f>
        <v>0</v>
      </c>
      <c r="L34" s="181">
        <f>'9'!G14</f>
        <v>0</v>
      </c>
      <c r="M34" s="181">
        <f>'10'!G14</f>
        <v>0</v>
      </c>
      <c r="N34" s="181">
        <f>'11'!G14</f>
        <v>0</v>
      </c>
      <c r="O34" s="182">
        <f>'12'!G14</f>
        <v>0</v>
      </c>
      <c r="P34" s="183">
        <f t="shared" si="4"/>
        <v>0</v>
      </c>
    </row>
    <row r="35" spans="2:16" ht="21" thickBot="1">
      <c r="B35" s="415"/>
      <c r="C35" s="32">
        <f>Setting!F14</f>
        <v>0</v>
      </c>
      <c r="D35" s="184">
        <f>'1'!G15</f>
        <v>0</v>
      </c>
      <c r="E35" s="184">
        <f>'2'!G15</f>
        <v>0</v>
      </c>
      <c r="F35" s="184">
        <f>'3'!G15</f>
        <v>0</v>
      </c>
      <c r="G35" s="184">
        <f>'4'!G15</f>
        <v>0</v>
      </c>
      <c r="H35" s="184">
        <f>'5'!G15</f>
        <v>0</v>
      </c>
      <c r="I35" s="184">
        <f>'6'!G15</f>
        <v>0</v>
      </c>
      <c r="J35" s="184">
        <f>'7'!G15</f>
        <v>0</v>
      </c>
      <c r="K35" s="184">
        <f>'8'!G15</f>
        <v>0</v>
      </c>
      <c r="L35" s="184">
        <f>'9'!G15</f>
        <v>0</v>
      </c>
      <c r="M35" s="184">
        <f>'10'!G15</f>
        <v>0</v>
      </c>
      <c r="N35" s="184">
        <f>'11'!G15</f>
        <v>0</v>
      </c>
      <c r="O35" s="185">
        <f>'12'!G15</f>
        <v>0</v>
      </c>
      <c r="P35" s="186">
        <f t="shared" si="4"/>
        <v>0</v>
      </c>
    </row>
    <row r="36" spans="2:16" ht="22" thickTop="1" thickBot="1">
      <c r="B36" s="416"/>
      <c r="C36" s="33" t="s">
        <v>5</v>
      </c>
      <c r="D36" s="199">
        <f>SUM(D26:D35)</f>
        <v>0</v>
      </c>
      <c r="E36" s="199">
        <f t="shared" ref="E36:O36" si="5">SUM(E26:E35)</f>
        <v>0</v>
      </c>
      <c r="F36" s="199">
        <f>SUM(F26:F35)</f>
        <v>0</v>
      </c>
      <c r="G36" s="199">
        <f t="shared" si="5"/>
        <v>0</v>
      </c>
      <c r="H36" s="199">
        <f t="shared" si="5"/>
        <v>0</v>
      </c>
      <c r="I36" s="199">
        <f t="shared" si="5"/>
        <v>0</v>
      </c>
      <c r="J36" s="199">
        <f t="shared" si="5"/>
        <v>0</v>
      </c>
      <c r="K36" s="199">
        <f t="shared" si="5"/>
        <v>0</v>
      </c>
      <c r="L36" s="199">
        <f t="shared" si="5"/>
        <v>0</v>
      </c>
      <c r="M36" s="199">
        <f t="shared" si="5"/>
        <v>0</v>
      </c>
      <c r="N36" s="199">
        <f t="shared" si="5"/>
        <v>0</v>
      </c>
      <c r="O36" s="199">
        <f t="shared" si="5"/>
        <v>0</v>
      </c>
      <c r="P36" s="200">
        <f>SUM(P26:P35)</f>
        <v>0</v>
      </c>
    </row>
    <row r="37" spans="2:16" ht="22" thickTop="1" thickBot="1">
      <c r="B37" s="44" t="s">
        <v>78</v>
      </c>
      <c r="C37" s="45" t="s">
        <v>42</v>
      </c>
      <c r="D37" s="201">
        <f>'1'!I16</f>
        <v>0</v>
      </c>
      <c r="E37" s="201">
        <f>'2'!I16</f>
        <v>0</v>
      </c>
      <c r="F37" s="201">
        <f>'3'!I16</f>
        <v>0</v>
      </c>
      <c r="G37" s="201">
        <f>'4'!I16</f>
        <v>0</v>
      </c>
      <c r="H37" s="201">
        <f>'5'!I16</f>
        <v>0</v>
      </c>
      <c r="I37" s="201">
        <f>'6'!I16</f>
        <v>0</v>
      </c>
      <c r="J37" s="201">
        <f>'7'!I16</f>
        <v>0</v>
      </c>
      <c r="K37" s="201">
        <f>'8'!I16</f>
        <v>0</v>
      </c>
      <c r="L37" s="201">
        <f>'9'!I16</f>
        <v>0</v>
      </c>
      <c r="M37" s="201">
        <f>'10'!I16</f>
        <v>0</v>
      </c>
      <c r="N37" s="201">
        <f>'11'!I16</f>
        <v>0</v>
      </c>
      <c r="O37" s="202">
        <f>'12'!I16</f>
        <v>0</v>
      </c>
      <c r="P37" s="203">
        <f>SUM(D37:O37)</f>
        <v>0</v>
      </c>
    </row>
    <row r="38" spans="2:16" ht="21" thickTop="1">
      <c r="B38" s="417" t="s">
        <v>79</v>
      </c>
      <c r="C38" s="34">
        <f>Setting!H5</f>
        <v>0</v>
      </c>
      <c r="D38" s="175">
        <f>'1'!K6</f>
        <v>0</v>
      </c>
      <c r="E38" s="175">
        <f>'2'!K6</f>
        <v>0</v>
      </c>
      <c r="F38" s="175">
        <f>'3'!K6</f>
        <v>0</v>
      </c>
      <c r="G38" s="175">
        <f>'4'!K6</f>
        <v>0</v>
      </c>
      <c r="H38" s="175">
        <f>'5'!K6</f>
        <v>0</v>
      </c>
      <c r="I38" s="175">
        <f>'6'!K6</f>
        <v>0</v>
      </c>
      <c r="J38" s="175">
        <f>'7'!K6</f>
        <v>0</v>
      </c>
      <c r="K38" s="175">
        <f>'8'!K6</f>
        <v>0</v>
      </c>
      <c r="L38" s="175">
        <f>'9'!K6</f>
        <v>0</v>
      </c>
      <c r="M38" s="175">
        <f>'10'!K6</f>
        <v>0</v>
      </c>
      <c r="N38" s="175">
        <f>'11'!K6</f>
        <v>0</v>
      </c>
      <c r="O38" s="176">
        <f>'12'!K6</f>
        <v>0</v>
      </c>
      <c r="P38" s="177">
        <f>SUM(D38:O38)</f>
        <v>0</v>
      </c>
    </row>
    <row r="39" spans="2:16" ht="20">
      <c r="B39" s="418"/>
      <c r="C39" s="30">
        <f>Setting!H6</f>
        <v>0</v>
      </c>
      <c r="D39" s="178">
        <f>'1'!K7</f>
        <v>0</v>
      </c>
      <c r="E39" s="178">
        <f>'2'!K7</f>
        <v>0</v>
      </c>
      <c r="F39" s="178">
        <f>'3'!K7</f>
        <v>0</v>
      </c>
      <c r="G39" s="178">
        <f>'4'!K7</f>
        <v>0</v>
      </c>
      <c r="H39" s="178">
        <f>'5'!K7</f>
        <v>0</v>
      </c>
      <c r="I39" s="178">
        <f>'6'!K7</f>
        <v>0</v>
      </c>
      <c r="J39" s="178">
        <f>'7'!K7</f>
        <v>0</v>
      </c>
      <c r="K39" s="178">
        <f>'8'!K7</f>
        <v>0</v>
      </c>
      <c r="L39" s="178">
        <f>'9'!K7</f>
        <v>0</v>
      </c>
      <c r="M39" s="178">
        <f>'10'!K7</f>
        <v>0</v>
      </c>
      <c r="N39" s="178">
        <f>'11'!K7</f>
        <v>0</v>
      </c>
      <c r="O39" s="179">
        <f>'12'!K7</f>
        <v>0</v>
      </c>
      <c r="P39" s="180">
        <f t="shared" ref="P39:P53" si="6">SUM(D39:O39)</f>
        <v>0</v>
      </c>
    </row>
    <row r="40" spans="2:16" ht="20">
      <c r="B40" s="418"/>
      <c r="C40" s="31">
        <f>Setting!H7</f>
        <v>0</v>
      </c>
      <c r="D40" s="181">
        <f>'1'!K8</f>
        <v>0</v>
      </c>
      <c r="E40" s="181">
        <f>'2'!K8</f>
        <v>0</v>
      </c>
      <c r="F40" s="181">
        <f>'3'!K8</f>
        <v>0</v>
      </c>
      <c r="G40" s="181">
        <f>'4'!K8</f>
        <v>0</v>
      </c>
      <c r="H40" s="181">
        <f>'5'!K8</f>
        <v>0</v>
      </c>
      <c r="I40" s="181">
        <f>'6'!K8</f>
        <v>0</v>
      </c>
      <c r="J40" s="181">
        <f>'7'!K8</f>
        <v>0</v>
      </c>
      <c r="K40" s="181">
        <f>'8'!K8</f>
        <v>0</v>
      </c>
      <c r="L40" s="181">
        <f>'9'!K8</f>
        <v>0</v>
      </c>
      <c r="M40" s="181">
        <f>'10'!K8</f>
        <v>0</v>
      </c>
      <c r="N40" s="181">
        <f>'11'!K8</f>
        <v>0</v>
      </c>
      <c r="O40" s="182">
        <f>'12'!K8</f>
        <v>0</v>
      </c>
      <c r="P40" s="183">
        <f t="shared" si="6"/>
        <v>0</v>
      </c>
    </row>
    <row r="41" spans="2:16" ht="20">
      <c r="B41" s="418"/>
      <c r="C41" s="32">
        <f>Setting!H8</f>
        <v>0</v>
      </c>
      <c r="D41" s="184">
        <f>'1'!K9</f>
        <v>0</v>
      </c>
      <c r="E41" s="184">
        <f>'2'!K9</f>
        <v>0</v>
      </c>
      <c r="F41" s="184">
        <f>'3'!K9</f>
        <v>0</v>
      </c>
      <c r="G41" s="184">
        <f>'4'!K9</f>
        <v>0</v>
      </c>
      <c r="H41" s="184">
        <f>'5'!K9</f>
        <v>0</v>
      </c>
      <c r="I41" s="184">
        <f>'6'!K9</f>
        <v>0</v>
      </c>
      <c r="J41" s="184">
        <f>'7'!K9</f>
        <v>0</v>
      </c>
      <c r="K41" s="184">
        <f>'8'!K9</f>
        <v>0</v>
      </c>
      <c r="L41" s="184">
        <f>'9'!K9</f>
        <v>0</v>
      </c>
      <c r="M41" s="184">
        <f>'10'!K9</f>
        <v>0</v>
      </c>
      <c r="N41" s="184">
        <f>'11'!K9</f>
        <v>0</v>
      </c>
      <c r="O41" s="185">
        <f>'12'!K9</f>
        <v>0</v>
      </c>
      <c r="P41" s="186">
        <f>SUM(D41:O41)</f>
        <v>0</v>
      </c>
    </row>
    <row r="42" spans="2:16" ht="20">
      <c r="B42" s="418"/>
      <c r="C42" s="31">
        <f>Setting!H9</f>
        <v>0</v>
      </c>
      <c r="D42" s="181">
        <f>'1'!K10</f>
        <v>0</v>
      </c>
      <c r="E42" s="181">
        <f>'2'!K10</f>
        <v>0</v>
      </c>
      <c r="F42" s="181">
        <f>'3'!K10</f>
        <v>0</v>
      </c>
      <c r="G42" s="181">
        <f>'4'!K10</f>
        <v>0</v>
      </c>
      <c r="H42" s="181">
        <f>'5'!K10</f>
        <v>0</v>
      </c>
      <c r="I42" s="181">
        <f>'6'!K10</f>
        <v>0</v>
      </c>
      <c r="J42" s="181">
        <f>'7'!K10</f>
        <v>0</v>
      </c>
      <c r="K42" s="181">
        <f>'8'!K10</f>
        <v>0</v>
      </c>
      <c r="L42" s="181">
        <f>'9'!K10</f>
        <v>0</v>
      </c>
      <c r="M42" s="181">
        <f>'10'!K10</f>
        <v>0</v>
      </c>
      <c r="N42" s="181">
        <f>'11'!K10</f>
        <v>0</v>
      </c>
      <c r="O42" s="182">
        <f>'12'!K10</f>
        <v>0</v>
      </c>
      <c r="P42" s="198">
        <f t="shared" si="6"/>
        <v>0</v>
      </c>
    </row>
    <row r="43" spans="2:16" ht="20">
      <c r="B43" s="418"/>
      <c r="C43" s="32">
        <f>Setting!H10</f>
        <v>0</v>
      </c>
      <c r="D43" s="184">
        <f>'1'!K11</f>
        <v>0</v>
      </c>
      <c r="E43" s="184">
        <f>'2'!K11</f>
        <v>0</v>
      </c>
      <c r="F43" s="184">
        <f>'3'!K11</f>
        <v>0</v>
      </c>
      <c r="G43" s="184">
        <f>'4'!K11</f>
        <v>0</v>
      </c>
      <c r="H43" s="184">
        <f>'5'!K11</f>
        <v>0</v>
      </c>
      <c r="I43" s="184">
        <f>'6'!K11</f>
        <v>0</v>
      </c>
      <c r="J43" s="184">
        <f>'7'!K11</f>
        <v>0</v>
      </c>
      <c r="K43" s="184">
        <f>'8'!K11</f>
        <v>0</v>
      </c>
      <c r="L43" s="184">
        <f>'9'!K11</f>
        <v>0</v>
      </c>
      <c r="M43" s="184">
        <f>'10'!K11</f>
        <v>0</v>
      </c>
      <c r="N43" s="184">
        <f>'11'!K11</f>
        <v>0</v>
      </c>
      <c r="O43" s="185">
        <f>'12'!K11</f>
        <v>0</v>
      </c>
      <c r="P43" s="186">
        <f t="shared" si="6"/>
        <v>0</v>
      </c>
    </row>
    <row r="44" spans="2:16" ht="20">
      <c r="B44" s="418"/>
      <c r="C44" s="31">
        <f>Setting!H11</f>
        <v>0</v>
      </c>
      <c r="D44" s="181">
        <f>'1'!K12</f>
        <v>0</v>
      </c>
      <c r="E44" s="181">
        <f>'2'!K12</f>
        <v>0</v>
      </c>
      <c r="F44" s="181">
        <f>'3'!K12</f>
        <v>0</v>
      </c>
      <c r="G44" s="181">
        <f>'4'!K12</f>
        <v>0</v>
      </c>
      <c r="H44" s="181">
        <f>'5'!K12</f>
        <v>0</v>
      </c>
      <c r="I44" s="181">
        <f>'6'!K12</f>
        <v>0</v>
      </c>
      <c r="J44" s="181">
        <f>'7'!K12</f>
        <v>0</v>
      </c>
      <c r="K44" s="181">
        <f>'8'!K12</f>
        <v>0</v>
      </c>
      <c r="L44" s="181">
        <f>'9'!K12</f>
        <v>0</v>
      </c>
      <c r="M44" s="181">
        <f>'10'!K12</f>
        <v>0</v>
      </c>
      <c r="N44" s="181">
        <f>'11'!K12</f>
        <v>0</v>
      </c>
      <c r="O44" s="182">
        <f>'12'!K12</f>
        <v>0</v>
      </c>
      <c r="P44" s="183">
        <f t="shared" si="6"/>
        <v>0</v>
      </c>
    </row>
    <row r="45" spans="2:16" ht="20">
      <c r="B45" s="418"/>
      <c r="C45" s="32">
        <f>Setting!H12</f>
        <v>0</v>
      </c>
      <c r="D45" s="184">
        <f>'1'!K13</f>
        <v>0</v>
      </c>
      <c r="E45" s="184">
        <f>'2'!K13</f>
        <v>0</v>
      </c>
      <c r="F45" s="184">
        <f>'3'!K13</f>
        <v>0</v>
      </c>
      <c r="G45" s="184">
        <f>'4'!K13</f>
        <v>0</v>
      </c>
      <c r="H45" s="184">
        <f>'5'!K13</f>
        <v>0</v>
      </c>
      <c r="I45" s="184">
        <f>'6'!K13</f>
        <v>0</v>
      </c>
      <c r="J45" s="184">
        <f>'7'!K13</f>
        <v>0</v>
      </c>
      <c r="K45" s="184">
        <f>'8'!K13</f>
        <v>0</v>
      </c>
      <c r="L45" s="184">
        <f>'9'!K13</f>
        <v>0</v>
      </c>
      <c r="M45" s="184">
        <f>'10'!K13</f>
        <v>0</v>
      </c>
      <c r="N45" s="184">
        <f>'11'!K13</f>
        <v>0</v>
      </c>
      <c r="O45" s="185">
        <f>'12'!K13</f>
        <v>0</v>
      </c>
      <c r="P45" s="186">
        <f t="shared" si="6"/>
        <v>0</v>
      </c>
    </row>
    <row r="46" spans="2:16" ht="20">
      <c r="B46" s="418"/>
      <c r="C46" s="31">
        <f>Setting!H13</f>
        <v>0</v>
      </c>
      <c r="D46" s="181">
        <f>'1'!K14</f>
        <v>0</v>
      </c>
      <c r="E46" s="181">
        <f>'2'!K14</f>
        <v>0</v>
      </c>
      <c r="F46" s="181">
        <f>'3'!K14</f>
        <v>0</v>
      </c>
      <c r="G46" s="181">
        <f>'4'!K14</f>
        <v>0</v>
      </c>
      <c r="H46" s="181">
        <f>'5'!K14</f>
        <v>0</v>
      </c>
      <c r="I46" s="181">
        <f>'6'!K14</f>
        <v>0</v>
      </c>
      <c r="J46" s="181">
        <f>'7'!K14</f>
        <v>0</v>
      </c>
      <c r="K46" s="181">
        <f>'8'!K14</f>
        <v>0</v>
      </c>
      <c r="L46" s="181">
        <f>'9'!K14</f>
        <v>0</v>
      </c>
      <c r="M46" s="181">
        <f>'10'!K14</f>
        <v>0</v>
      </c>
      <c r="N46" s="181">
        <f>'11'!K14</f>
        <v>0</v>
      </c>
      <c r="O46" s="182">
        <f>'12'!K14</f>
        <v>0</v>
      </c>
      <c r="P46" s="183">
        <f t="shared" si="6"/>
        <v>0</v>
      </c>
    </row>
    <row r="47" spans="2:16" ht="21" thickBot="1">
      <c r="B47" s="418"/>
      <c r="C47" s="32">
        <f>Setting!H14</f>
        <v>0</v>
      </c>
      <c r="D47" s="184">
        <f>'1'!K15</f>
        <v>0</v>
      </c>
      <c r="E47" s="184">
        <f>'2'!K15</f>
        <v>0</v>
      </c>
      <c r="F47" s="184">
        <f>'3'!K15</f>
        <v>0</v>
      </c>
      <c r="G47" s="184">
        <f>'4'!K15</f>
        <v>0</v>
      </c>
      <c r="H47" s="184">
        <f>'5'!K15</f>
        <v>0</v>
      </c>
      <c r="I47" s="184">
        <f>'6'!K15</f>
        <v>0</v>
      </c>
      <c r="J47" s="184">
        <f>'7'!K15</f>
        <v>0</v>
      </c>
      <c r="K47" s="184">
        <f>'8'!K15</f>
        <v>0</v>
      </c>
      <c r="L47" s="184">
        <f>'9'!K15</f>
        <v>0</v>
      </c>
      <c r="M47" s="184">
        <f>'10'!K15</f>
        <v>0</v>
      </c>
      <c r="N47" s="184">
        <f>'11'!K15</f>
        <v>0</v>
      </c>
      <c r="O47" s="185">
        <f>'12'!K15</f>
        <v>0</v>
      </c>
      <c r="P47" s="186">
        <f>SUM(D47:O47)</f>
        <v>0</v>
      </c>
    </row>
    <row r="48" spans="2:16" ht="22" thickTop="1" thickBot="1">
      <c r="B48" s="35"/>
      <c r="C48" s="36" t="s">
        <v>43</v>
      </c>
      <c r="D48" s="204">
        <f>SUM(D38:D47)</f>
        <v>0</v>
      </c>
      <c r="E48" s="204">
        <f t="shared" ref="E48:N48" si="7">SUM(E38:E47)</f>
        <v>0</v>
      </c>
      <c r="F48" s="204">
        <f t="shared" si="7"/>
        <v>0</v>
      </c>
      <c r="G48" s="204">
        <f>SUM(G38:G47)</f>
        <v>0</v>
      </c>
      <c r="H48" s="204">
        <f t="shared" si="7"/>
        <v>0</v>
      </c>
      <c r="I48" s="204">
        <f t="shared" si="7"/>
        <v>0</v>
      </c>
      <c r="J48" s="204">
        <f t="shared" si="7"/>
        <v>0</v>
      </c>
      <c r="K48" s="204">
        <f t="shared" si="7"/>
        <v>0</v>
      </c>
      <c r="L48" s="204">
        <f t="shared" si="7"/>
        <v>0</v>
      </c>
      <c r="M48" s="204">
        <f t="shared" si="7"/>
        <v>0</v>
      </c>
      <c r="N48" s="204">
        <f t="shared" si="7"/>
        <v>0</v>
      </c>
      <c r="O48" s="204">
        <f>SUM(O38:O47)</f>
        <v>0</v>
      </c>
      <c r="P48" s="205">
        <f>SUM(P38:P47)</f>
        <v>0</v>
      </c>
    </row>
    <row r="49" spans="2:16" ht="22" thickTop="1" thickBot="1">
      <c r="B49" s="37" t="s">
        <v>80</v>
      </c>
      <c r="C49" s="38" t="s">
        <v>44</v>
      </c>
      <c r="D49" s="206">
        <f>Special!P6</f>
        <v>0</v>
      </c>
      <c r="E49" s="207">
        <f>Special!P12</f>
        <v>0</v>
      </c>
      <c r="F49" s="207">
        <f>Special!P18</f>
        <v>0</v>
      </c>
      <c r="G49" s="207">
        <f>Special!P24</f>
        <v>0</v>
      </c>
      <c r="H49" s="207">
        <f>Special!P30</f>
        <v>0</v>
      </c>
      <c r="I49" s="207">
        <f>Special!P36</f>
        <v>0</v>
      </c>
      <c r="J49" s="207">
        <f>Special!P42</f>
        <v>0</v>
      </c>
      <c r="K49" s="207">
        <f>Special!P48</f>
        <v>0</v>
      </c>
      <c r="L49" s="207">
        <f>Special!P54</f>
        <v>0</v>
      </c>
      <c r="M49" s="207">
        <f>Special!P60</f>
        <v>0</v>
      </c>
      <c r="N49" s="207">
        <f>Special!P66</f>
        <v>0</v>
      </c>
      <c r="O49" s="208">
        <f>Special!P72</f>
        <v>0</v>
      </c>
      <c r="P49" s="209">
        <f>SUM(D49:O49)</f>
        <v>0</v>
      </c>
    </row>
    <row r="50" spans="2:16" ht="22" thickTop="1" thickBot="1">
      <c r="B50" s="42"/>
      <c r="C50" s="43" t="s">
        <v>82</v>
      </c>
      <c r="D50" s="210">
        <f>SUM(D25,D36,D48,D49,D37)</f>
        <v>0</v>
      </c>
      <c r="E50" s="210">
        <f t="shared" ref="E50:O50" si="8">SUM(E25,E36,E48,E49,E37)</f>
        <v>0</v>
      </c>
      <c r="F50" s="210">
        <f t="shared" si="8"/>
        <v>0</v>
      </c>
      <c r="G50" s="210">
        <f t="shared" si="8"/>
        <v>0</v>
      </c>
      <c r="H50" s="210">
        <f>SUM(H25,H36,H48,H49,H37)</f>
        <v>0</v>
      </c>
      <c r="I50" s="210">
        <f t="shared" si="8"/>
        <v>0</v>
      </c>
      <c r="J50" s="210">
        <f t="shared" si="8"/>
        <v>0</v>
      </c>
      <c r="K50" s="210">
        <f t="shared" si="8"/>
        <v>0</v>
      </c>
      <c r="L50" s="210">
        <f t="shared" si="8"/>
        <v>0</v>
      </c>
      <c r="M50" s="210">
        <f t="shared" si="8"/>
        <v>0</v>
      </c>
      <c r="N50" s="210">
        <f t="shared" si="8"/>
        <v>0</v>
      </c>
      <c r="O50" s="210">
        <f t="shared" si="8"/>
        <v>0</v>
      </c>
      <c r="P50" s="211">
        <f t="shared" ref="P50" si="9">SUM(P25,P36,P48,P49,P37)</f>
        <v>0</v>
      </c>
    </row>
    <row r="51" spans="2:16" ht="21" thickTop="1">
      <c r="B51" s="405" t="s">
        <v>7</v>
      </c>
      <c r="C51" s="40">
        <f>Setting!J5</f>
        <v>0</v>
      </c>
      <c r="D51" s="212">
        <f>'1'!D20</f>
        <v>0</v>
      </c>
      <c r="E51" s="212">
        <f>'2'!D20</f>
        <v>0</v>
      </c>
      <c r="F51" s="212">
        <f>'3'!D20</f>
        <v>0</v>
      </c>
      <c r="G51" s="212">
        <f>'4'!D20</f>
        <v>0</v>
      </c>
      <c r="H51" s="212">
        <f>'5'!D20</f>
        <v>0</v>
      </c>
      <c r="I51" s="212">
        <f>'6'!D20</f>
        <v>0</v>
      </c>
      <c r="J51" s="212">
        <f>'7'!D20</f>
        <v>0</v>
      </c>
      <c r="K51" s="212">
        <f>'8'!D20</f>
        <v>0</v>
      </c>
      <c r="L51" s="212">
        <f>'9'!D20</f>
        <v>0</v>
      </c>
      <c r="M51" s="212">
        <f>'10'!D20</f>
        <v>0</v>
      </c>
      <c r="N51" s="212">
        <f>'11'!D20</f>
        <v>0</v>
      </c>
      <c r="O51" s="213">
        <f>'12'!D20</f>
        <v>0</v>
      </c>
      <c r="P51" s="214">
        <f t="shared" si="6"/>
        <v>0</v>
      </c>
    </row>
    <row r="52" spans="2:16" ht="20">
      <c r="B52" s="406"/>
      <c r="C52" s="31">
        <f>Setting!J6</f>
        <v>0</v>
      </c>
      <c r="D52" s="181">
        <f>'1'!D21</f>
        <v>0</v>
      </c>
      <c r="E52" s="181">
        <f>'2'!D21</f>
        <v>0</v>
      </c>
      <c r="F52" s="181">
        <f>'3'!D21</f>
        <v>0</v>
      </c>
      <c r="G52" s="181">
        <f>'4'!D21</f>
        <v>0</v>
      </c>
      <c r="H52" s="181">
        <f>'5'!D21</f>
        <v>0</v>
      </c>
      <c r="I52" s="181">
        <f>'6'!D21</f>
        <v>0</v>
      </c>
      <c r="J52" s="181">
        <f>'7'!D21</f>
        <v>0</v>
      </c>
      <c r="K52" s="181">
        <f>'8'!D21</f>
        <v>0</v>
      </c>
      <c r="L52" s="181">
        <f>'9'!D21</f>
        <v>0</v>
      </c>
      <c r="M52" s="181">
        <f>'10'!D21</f>
        <v>0</v>
      </c>
      <c r="N52" s="181">
        <f>'11'!D21</f>
        <v>0</v>
      </c>
      <c r="O52" s="182">
        <f>'12'!D21</f>
        <v>0</v>
      </c>
      <c r="P52" s="183">
        <f t="shared" si="6"/>
        <v>0</v>
      </c>
    </row>
    <row r="53" spans="2:16" ht="20">
      <c r="B53" s="406"/>
      <c r="C53" s="32">
        <f>Setting!J7</f>
        <v>0</v>
      </c>
      <c r="D53" s="184">
        <f>'1'!D22</f>
        <v>0</v>
      </c>
      <c r="E53" s="184">
        <f>'2'!D22</f>
        <v>0</v>
      </c>
      <c r="F53" s="184">
        <f>'3'!D22</f>
        <v>0</v>
      </c>
      <c r="G53" s="184">
        <f>'4'!D22</f>
        <v>0</v>
      </c>
      <c r="H53" s="184">
        <f>'5'!D22</f>
        <v>0</v>
      </c>
      <c r="I53" s="184">
        <f>'6'!D22</f>
        <v>0</v>
      </c>
      <c r="J53" s="184">
        <f>'7'!D22</f>
        <v>0</v>
      </c>
      <c r="K53" s="184">
        <f>'8'!D22</f>
        <v>0</v>
      </c>
      <c r="L53" s="184">
        <f>'9'!D22</f>
        <v>0</v>
      </c>
      <c r="M53" s="184">
        <f>'10'!D22</f>
        <v>0</v>
      </c>
      <c r="N53" s="184">
        <f>'11'!D22</f>
        <v>0</v>
      </c>
      <c r="O53" s="185">
        <f>'12'!D22</f>
        <v>0</v>
      </c>
      <c r="P53" s="186">
        <f t="shared" si="6"/>
        <v>0</v>
      </c>
    </row>
    <row r="54" spans="2:16" ht="20">
      <c r="B54" s="406"/>
      <c r="C54" s="31">
        <f>Setting!J8</f>
        <v>0</v>
      </c>
      <c r="D54" s="181">
        <f>'1'!D23</f>
        <v>0</v>
      </c>
      <c r="E54" s="181">
        <f>'2'!D23</f>
        <v>0</v>
      </c>
      <c r="F54" s="181">
        <f>'3'!D23</f>
        <v>0</v>
      </c>
      <c r="G54" s="181">
        <f>'4'!D23</f>
        <v>0</v>
      </c>
      <c r="H54" s="181">
        <f>'5'!D23</f>
        <v>0</v>
      </c>
      <c r="I54" s="181">
        <f>'6'!D23</f>
        <v>0</v>
      </c>
      <c r="J54" s="181">
        <f>'7'!D23</f>
        <v>0</v>
      </c>
      <c r="K54" s="181">
        <f>'8'!D23</f>
        <v>0</v>
      </c>
      <c r="L54" s="181">
        <f>'9'!D23</f>
        <v>0</v>
      </c>
      <c r="M54" s="181">
        <f>'10'!D23</f>
        <v>0</v>
      </c>
      <c r="N54" s="181">
        <f>'11'!D23</f>
        <v>0</v>
      </c>
      <c r="O54" s="182">
        <f>'12'!D23</f>
        <v>0</v>
      </c>
      <c r="P54" s="183">
        <f>SUM(D54:O54)</f>
        <v>0</v>
      </c>
    </row>
    <row r="55" spans="2:16" ht="20">
      <c r="B55" s="406"/>
      <c r="C55" s="32">
        <f>Setting!J9</f>
        <v>0</v>
      </c>
      <c r="D55" s="184">
        <f>'1'!D24</f>
        <v>0</v>
      </c>
      <c r="E55" s="184">
        <f>'2'!D24</f>
        <v>0</v>
      </c>
      <c r="F55" s="184">
        <f>'3'!D24</f>
        <v>0</v>
      </c>
      <c r="G55" s="184">
        <f>'4'!D24</f>
        <v>0</v>
      </c>
      <c r="H55" s="184">
        <f>'5'!D24</f>
        <v>0</v>
      </c>
      <c r="I55" s="184">
        <f>'6'!D24</f>
        <v>0</v>
      </c>
      <c r="J55" s="184">
        <f>'7'!D24</f>
        <v>0</v>
      </c>
      <c r="K55" s="184">
        <f>'8'!D24</f>
        <v>0</v>
      </c>
      <c r="L55" s="184">
        <f>'9'!D24</f>
        <v>0</v>
      </c>
      <c r="M55" s="184">
        <f>'10'!D24</f>
        <v>0</v>
      </c>
      <c r="N55" s="184">
        <f>'11'!D24</f>
        <v>0</v>
      </c>
      <c r="O55" s="185">
        <f>'12'!D24</f>
        <v>0</v>
      </c>
      <c r="P55" s="186">
        <f t="shared" ref="P55:P60" si="10">SUM(D55:O55)</f>
        <v>0</v>
      </c>
    </row>
    <row r="56" spans="2:16" ht="20">
      <c r="B56" s="406"/>
      <c r="C56" s="31">
        <f>Setting!J10</f>
        <v>0</v>
      </c>
      <c r="D56" s="181">
        <f>'1'!D25</f>
        <v>0</v>
      </c>
      <c r="E56" s="181">
        <f>'2'!D25</f>
        <v>0</v>
      </c>
      <c r="F56" s="181">
        <f>'3'!D25</f>
        <v>0</v>
      </c>
      <c r="G56" s="181">
        <f>'4'!D25</f>
        <v>0</v>
      </c>
      <c r="H56" s="181">
        <f>'5'!D25</f>
        <v>0</v>
      </c>
      <c r="I56" s="181">
        <f>'6'!D25</f>
        <v>0</v>
      </c>
      <c r="J56" s="181">
        <f>'7'!D25</f>
        <v>0</v>
      </c>
      <c r="K56" s="181">
        <f>'8'!D25</f>
        <v>0</v>
      </c>
      <c r="L56" s="181">
        <f>'9'!D25</f>
        <v>0</v>
      </c>
      <c r="M56" s="181">
        <f>'10'!D25</f>
        <v>0</v>
      </c>
      <c r="N56" s="181">
        <f>'11'!D25</f>
        <v>0</v>
      </c>
      <c r="O56" s="182">
        <f>'12'!D25</f>
        <v>0</v>
      </c>
      <c r="P56" s="183">
        <f t="shared" si="10"/>
        <v>0</v>
      </c>
    </row>
    <row r="57" spans="2:16" ht="20">
      <c r="B57" s="406"/>
      <c r="C57" s="32">
        <f>Setting!J11</f>
        <v>0</v>
      </c>
      <c r="D57" s="184">
        <f>'1'!D26</f>
        <v>0</v>
      </c>
      <c r="E57" s="184">
        <f>'2'!D26</f>
        <v>0</v>
      </c>
      <c r="F57" s="184">
        <f>'3'!D26</f>
        <v>0</v>
      </c>
      <c r="G57" s="184">
        <f>'4'!D26</f>
        <v>0</v>
      </c>
      <c r="H57" s="184">
        <f>'5'!D26</f>
        <v>0</v>
      </c>
      <c r="I57" s="184">
        <f>'6'!D26</f>
        <v>0</v>
      </c>
      <c r="J57" s="184">
        <f>'7'!D26</f>
        <v>0</v>
      </c>
      <c r="K57" s="184">
        <f>'8'!D26</f>
        <v>0</v>
      </c>
      <c r="L57" s="184">
        <f>'9'!D26</f>
        <v>0</v>
      </c>
      <c r="M57" s="184">
        <f>'10'!D26</f>
        <v>0</v>
      </c>
      <c r="N57" s="184">
        <f>'11'!D26</f>
        <v>0</v>
      </c>
      <c r="O57" s="185">
        <f>'12'!D26</f>
        <v>0</v>
      </c>
      <c r="P57" s="186">
        <f t="shared" si="10"/>
        <v>0</v>
      </c>
    </row>
    <row r="58" spans="2:16" ht="20">
      <c r="B58" s="406"/>
      <c r="C58" s="31">
        <f>Setting!J12</f>
        <v>0</v>
      </c>
      <c r="D58" s="181">
        <f>'1'!D27</f>
        <v>0</v>
      </c>
      <c r="E58" s="181">
        <f>'2'!D27</f>
        <v>0</v>
      </c>
      <c r="F58" s="181">
        <f>'3'!D27</f>
        <v>0</v>
      </c>
      <c r="G58" s="181">
        <f>'4'!D27</f>
        <v>0</v>
      </c>
      <c r="H58" s="181">
        <f>'5'!D27</f>
        <v>0</v>
      </c>
      <c r="I58" s="181">
        <f>'6'!D27</f>
        <v>0</v>
      </c>
      <c r="J58" s="181">
        <f>'7'!D27</f>
        <v>0</v>
      </c>
      <c r="K58" s="181">
        <f>'8'!D27</f>
        <v>0</v>
      </c>
      <c r="L58" s="181">
        <f>'9'!D27</f>
        <v>0</v>
      </c>
      <c r="M58" s="181">
        <f>'10'!D27</f>
        <v>0</v>
      </c>
      <c r="N58" s="181">
        <f>'11'!D27</f>
        <v>0</v>
      </c>
      <c r="O58" s="182">
        <f>'12'!D27</f>
        <v>0</v>
      </c>
      <c r="P58" s="215">
        <f t="shared" si="10"/>
        <v>0</v>
      </c>
    </row>
    <row r="59" spans="2:16" ht="20">
      <c r="B59" s="406"/>
      <c r="C59" s="32">
        <f>Setting!J13</f>
        <v>0</v>
      </c>
      <c r="D59" s="184">
        <f>'1'!D28</f>
        <v>0</v>
      </c>
      <c r="E59" s="184">
        <f>'2'!D28</f>
        <v>0</v>
      </c>
      <c r="F59" s="184">
        <f>'3'!D28</f>
        <v>0</v>
      </c>
      <c r="G59" s="184">
        <f>'4'!D28</f>
        <v>0</v>
      </c>
      <c r="H59" s="184">
        <f>'5'!D28</f>
        <v>0</v>
      </c>
      <c r="I59" s="184">
        <f>'6'!D28</f>
        <v>0</v>
      </c>
      <c r="J59" s="184">
        <f>'7'!D28</f>
        <v>0</v>
      </c>
      <c r="K59" s="184">
        <f>'8'!D28</f>
        <v>0</v>
      </c>
      <c r="L59" s="184">
        <f>'9'!D28</f>
        <v>0</v>
      </c>
      <c r="M59" s="184">
        <f>'10'!D28</f>
        <v>0</v>
      </c>
      <c r="N59" s="184">
        <f>'11'!D28</f>
        <v>0</v>
      </c>
      <c r="O59" s="185">
        <f>'12'!D28</f>
        <v>0</v>
      </c>
      <c r="P59" s="186">
        <f t="shared" si="10"/>
        <v>0</v>
      </c>
    </row>
    <row r="60" spans="2:16" ht="21" thickBot="1">
      <c r="B60" s="406"/>
      <c r="C60" s="31">
        <f>Setting!J14</f>
        <v>0</v>
      </c>
      <c r="D60" s="181">
        <f>'1'!D29</f>
        <v>0</v>
      </c>
      <c r="E60" s="181">
        <f>'2'!D29</f>
        <v>0</v>
      </c>
      <c r="F60" s="181">
        <f>'3'!D29</f>
        <v>0</v>
      </c>
      <c r="G60" s="181">
        <f>'4'!D29</f>
        <v>0</v>
      </c>
      <c r="H60" s="181">
        <f>'5'!D29</f>
        <v>0</v>
      </c>
      <c r="I60" s="181">
        <f>'6'!D29</f>
        <v>0</v>
      </c>
      <c r="J60" s="181">
        <f>'7'!D29</f>
        <v>0</v>
      </c>
      <c r="K60" s="181">
        <f>'8'!D29</f>
        <v>0</v>
      </c>
      <c r="L60" s="181">
        <f>'9'!D29</f>
        <v>0</v>
      </c>
      <c r="M60" s="181">
        <f>'10'!D29</f>
        <v>0</v>
      </c>
      <c r="N60" s="181">
        <f>'11'!D29</f>
        <v>0</v>
      </c>
      <c r="O60" s="182">
        <f>'12'!D29</f>
        <v>0</v>
      </c>
      <c r="P60" s="216">
        <f t="shared" si="10"/>
        <v>0</v>
      </c>
    </row>
    <row r="61" spans="2:16" ht="22" thickTop="1" thickBot="1">
      <c r="B61" s="407"/>
      <c r="C61" s="39" t="s">
        <v>7</v>
      </c>
      <c r="D61" s="217">
        <f>SUM(D51:D60)</f>
        <v>0</v>
      </c>
      <c r="E61" s="217">
        <f>SUM(E51:E60)</f>
        <v>0</v>
      </c>
      <c r="F61" s="217">
        <f t="shared" ref="F61:O61" si="11">SUM(F51:F60)</f>
        <v>0</v>
      </c>
      <c r="G61" s="217">
        <f t="shared" si="11"/>
        <v>0</v>
      </c>
      <c r="H61" s="217">
        <f>SUM(H51:H60)</f>
        <v>0</v>
      </c>
      <c r="I61" s="217">
        <f>SUM(I51:I60)</f>
        <v>0</v>
      </c>
      <c r="J61" s="217">
        <f t="shared" si="11"/>
        <v>0</v>
      </c>
      <c r="K61" s="217">
        <f>SUM(K51:K60)</f>
        <v>0</v>
      </c>
      <c r="L61" s="217">
        <f t="shared" si="11"/>
        <v>0</v>
      </c>
      <c r="M61" s="217">
        <f t="shared" si="11"/>
        <v>0</v>
      </c>
      <c r="N61" s="217">
        <f t="shared" si="11"/>
        <v>0</v>
      </c>
      <c r="O61" s="217">
        <f t="shared" si="11"/>
        <v>0</v>
      </c>
      <c r="P61" s="218">
        <f>SUM(P51:P60)</f>
        <v>0</v>
      </c>
    </row>
    <row r="62" spans="2:16" ht="22" thickTop="1" thickBot="1">
      <c r="B62" s="42"/>
      <c r="C62" s="43" t="s">
        <v>83</v>
      </c>
      <c r="D62" s="210">
        <f>SUM(D50,D61)</f>
        <v>0</v>
      </c>
      <c r="E62" s="210">
        <f>SUM(E50,E61)</f>
        <v>0</v>
      </c>
      <c r="F62" s="210">
        <f>SUM(F50,F61)</f>
        <v>0</v>
      </c>
      <c r="G62" s="210">
        <f>SUM(G50,G61)</f>
        <v>0</v>
      </c>
      <c r="H62" s="210">
        <f t="shared" ref="H62:O62" si="12">SUM(H50,H61)</f>
        <v>0</v>
      </c>
      <c r="I62" s="210">
        <f t="shared" si="12"/>
        <v>0</v>
      </c>
      <c r="J62" s="210">
        <f t="shared" si="12"/>
        <v>0</v>
      </c>
      <c r="K62" s="210">
        <f t="shared" si="12"/>
        <v>0</v>
      </c>
      <c r="L62" s="210">
        <f t="shared" si="12"/>
        <v>0</v>
      </c>
      <c r="M62" s="210">
        <f t="shared" si="12"/>
        <v>0</v>
      </c>
      <c r="N62" s="210">
        <f>SUM(N50,N61)</f>
        <v>0</v>
      </c>
      <c r="O62" s="210">
        <f t="shared" si="12"/>
        <v>0</v>
      </c>
      <c r="P62" s="211">
        <f>SUM(P50,P61)</f>
        <v>0</v>
      </c>
    </row>
    <row r="63" spans="2:16" ht="22" thickTop="1" thickBot="1">
      <c r="B63" s="42"/>
      <c r="C63" s="43" t="s">
        <v>84</v>
      </c>
      <c r="D63" s="219">
        <f>D14-D62</f>
        <v>0</v>
      </c>
      <c r="E63" s="219">
        <f t="shared" ref="E63" si="13">E14-E62</f>
        <v>0</v>
      </c>
      <c r="F63" s="219">
        <f>F14-F62</f>
        <v>0</v>
      </c>
      <c r="G63" s="219">
        <f t="shared" ref="G63" si="14">G14-G62</f>
        <v>0</v>
      </c>
      <c r="H63" s="219">
        <f t="shared" ref="H63" si="15">H14-H62</f>
        <v>0</v>
      </c>
      <c r="I63" s="219">
        <f t="shared" ref="I63" si="16">I14-I62</f>
        <v>0</v>
      </c>
      <c r="J63" s="219">
        <f t="shared" ref="J63" si="17">J14-J62</f>
        <v>0</v>
      </c>
      <c r="K63" s="219">
        <f t="shared" ref="K63" si="18">K14-K62</f>
        <v>0</v>
      </c>
      <c r="L63" s="219">
        <f t="shared" ref="L63" si="19">L14-L62</f>
        <v>0</v>
      </c>
      <c r="M63" s="219">
        <f t="shared" ref="M63" si="20">M14-M62</f>
        <v>0</v>
      </c>
      <c r="N63" s="219">
        <f t="shared" ref="N63" si="21">N14-N62</f>
        <v>0</v>
      </c>
      <c r="O63" s="219">
        <f>O14-O62</f>
        <v>0</v>
      </c>
      <c r="P63" s="220">
        <f>P14-P62</f>
        <v>0</v>
      </c>
    </row>
    <row r="64" spans="2:16" ht="19" thickTop="1"/>
  </sheetData>
  <autoFilter ref="B3:P63" xr:uid="{4229ECE7-A373-434D-BE36-B67574EBFA2C}"/>
  <mergeCells count="5">
    <mergeCell ref="B51:B61"/>
    <mergeCell ref="B4:B14"/>
    <mergeCell ref="B15:B25"/>
    <mergeCell ref="B26:B36"/>
    <mergeCell ref="B38:B47"/>
  </mergeCells>
  <phoneticPr fontId="1"/>
  <conditionalFormatting sqref="D4:P63">
    <cfRule type="cellIs" dxfId="0" priority="1" operator="equal">
      <formula>0</formula>
    </cfRule>
  </conditionalFormatting>
  <pageMargins left="0.23622047244094491" right="0.23622047244094491" top="0.23622047244094491" bottom="0.23622047244094491" header="0.31496062992125984" footer="0.31496062992125984"/>
  <pageSetup paperSize="9" scale="4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05341-5698-4C79-A6D8-CBF5269FD0AC}">
  <sheetPr codeName="Sheet2" filterMode="1">
    <tabColor rgb="FFF0D1F0"/>
    <pageSetUpPr fitToPage="1"/>
  </sheetPr>
  <dimension ref="B1:Q126"/>
  <sheetViews>
    <sheetView showGridLines="0" zoomScaleNormal="100" workbookViewId="0">
      <selection activeCell="B2" sqref="B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10</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Special!P6</f>
        <v>0</v>
      </c>
    </row>
    <row r="6" spans="2:12" ht="19" outlineLevel="1">
      <c r="B6" s="64" t="s">
        <v>127</v>
      </c>
      <c r="C6" s="284">
        <v>4000</v>
      </c>
      <c r="D6" s="64" t="s">
        <v>129</v>
      </c>
      <c r="E6" s="286">
        <v>400</v>
      </c>
      <c r="F6" s="79" t="s">
        <v>132</v>
      </c>
      <c r="G6" s="284">
        <v>300</v>
      </c>
      <c r="H6" s="72" t="s">
        <v>147</v>
      </c>
      <c r="I6" s="286">
        <v>100</v>
      </c>
      <c r="J6" s="64" t="s">
        <v>134</v>
      </c>
      <c r="K6" s="286">
        <v>1000</v>
      </c>
      <c r="L6" s="134" t="s">
        <v>17</v>
      </c>
    </row>
    <row r="7" spans="2:12" outlineLevel="1">
      <c r="B7" s="64" t="s">
        <v>128</v>
      </c>
      <c r="C7" s="284">
        <v>100</v>
      </c>
      <c r="D7" s="64" t="s">
        <v>130</v>
      </c>
      <c r="E7" s="286">
        <v>200</v>
      </c>
      <c r="F7" s="79" t="s">
        <v>133</v>
      </c>
      <c r="G7" s="284">
        <v>500</v>
      </c>
      <c r="H7" s="72"/>
      <c r="I7" s="286"/>
      <c r="J7" s="64" t="s">
        <v>135</v>
      </c>
      <c r="K7" s="286">
        <v>100</v>
      </c>
      <c r="L7" s="354">
        <f>C16-SUM(E16,G16,I16,K16,L5)</f>
        <v>850</v>
      </c>
    </row>
    <row r="8" spans="2:12" ht="19" outlineLevel="1" thickBot="1">
      <c r="B8" s="64"/>
      <c r="C8" s="284"/>
      <c r="D8" s="64" t="s">
        <v>131</v>
      </c>
      <c r="E8" s="286">
        <v>200</v>
      </c>
      <c r="F8" s="79"/>
      <c r="G8" s="284"/>
      <c r="H8" s="72"/>
      <c r="I8" s="286"/>
      <c r="J8" s="64" t="s">
        <v>136</v>
      </c>
      <c r="K8" s="286">
        <v>50</v>
      </c>
      <c r="L8" s="355"/>
    </row>
    <row r="9" spans="2:12" outlineLevel="1">
      <c r="B9" s="64"/>
      <c r="C9" s="284"/>
      <c r="D9" s="64"/>
      <c r="E9" s="286"/>
      <c r="F9" s="79"/>
      <c r="G9" s="284"/>
      <c r="H9" s="72"/>
      <c r="I9" s="286"/>
      <c r="J9" s="64" t="s">
        <v>137</v>
      </c>
      <c r="K9" s="286">
        <v>100</v>
      </c>
    </row>
    <row r="10" spans="2:12" outlineLevel="1">
      <c r="B10" s="64"/>
      <c r="C10" s="284"/>
      <c r="D10" s="64"/>
      <c r="E10" s="286"/>
      <c r="F10" s="79"/>
      <c r="G10" s="284"/>
      <c r="H10" s="72"/>
      <c r="I10" s="286"/>
      <c r="J10" s="64" t="s">
        <v>138</v>
      </c>
      <c r="K10" s="286">
        <v>150</v>
      </c>
    </row>
    <row r="11" spans="2:12" outlineLevel="1">
      <c r="B11" s="64"/>
      <c r="C11" s="284"/>
      <c r="D11" s="64"/>
      <c r="E11" s="286"/>
      <c r="F11" s="79"/>
      <c r="G11" s="284"/>
      <c r="H11" s="72"/>
      <c r="I11" s="286"/>
      <c r="J11" s="64" t="s">
        <v>139</v>
      </c>
      <c r="K11" s="286">
        <v>50</v>
      </c>
    </row>
    <row r="12" spans="2:12" outlineLevel="1">
      <c r="B12" s="64"/>
      <c r="C12" s="284"/>
      <c r="D12" s="64"/>
      <c r="E12" s="286"/>
      <c r="F12" s="79"/>
      <c r="G12" s="284"/>
      <c r="H12" s="72"/>
      <c r="I12" s="286"/>
      <c r="J12" s="64" t="s">
        <v>140</v>
      </c>
      <c r="K12" s="286">
        <v>50</v>
      </c>
    </row>
    <row r="13" spans="2:12" outlineLevel="1">
      <c r="B13" s="64"/>
      <c r="C13" s="284"/>
      <c r="D13" s="64"/>
      <c r="E13" s="286"/>
      <c r="F13" s="79"/>
      <c r="G13" s="284"/>
      <c r="H13" s="72"/>
      <c r="I13" s="286"/>
      <c r="J13" s="64" t="s">
        <v>141</v>
      </c>
      <c r="K13" s="286">
        <v>50</v>
      </c>
    </row>
    <row r="14" spans="2:12" outlineLevel="1">
      <c r="B14" s="64"/>
      <c r="C14" s="284"/>
      <c r="D14" s="64"/>
      <c r="E14" s="286"/>
      <c r="F14" s="79"/>
      <c r="G14" s="284"/>
      <c r="H14" s="72"/>
      <c r="I14" s="286"/>
      <c r="J14" s="64"/>
      <c r="K14" s="286"/>
    </row>
    <row r="15" spans="2:12" outlineLevel="1">
      <c r="B15" s="64"/>
      <c r="C15" s="284"/>
      <c r="D15" s="64"/>
      <c r="E15" s="286"/>
      <c r="F15" s="79"/>
      <c r="G15" s="284"/>
      <c r="H15" s="72"/>
      <c r="I15" s="286"/>
      <c r="J15" s="64"/>
      <c r="K15" s="286"/>
    </row>
    <row r="16" spans="2:12" ht="19" outlineLevel="1" thickBot="1">
      <c r="B16" s="82" t="s">
        <v>18</v>
      </c>
      <c r="C16" s="285">
        <f>SUM(C6:C15)</f>
        <v>4100</v>
      </c>
      <c r="D16" s="313" t="s">
        <v>18</v>
      </c>
      <c r="E16" s="287">
        <f>SUM(E6:E15)</f>
        <v>800</v>
      </c>
      <c r="F16" s="313" t="s">
        <v>18</v>
      </c>
      <c r="G16" s="285">
        <f>SUM(G6:G15)</f>
        <v>800</v>
      </c>
      <c r="H16" s="313" t="s">
        <v>18</v>
      </c>
      <c r="I16" s="287">
        <f>SUM(I6:I15)</f>
        <v>100</v>
      </c>
      <c r="J16" s="313" t="s">
        <v>18</v>
      </c>
      <c r="K16" s="287">
        <f>SUM(K6:K15)</f>
        <v>1550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t="s">
        <v>142</v>
      </c>
      <c r="C20" s="288">
        <v>500</v>
      </c>
      <c r="D20" s="289">
        <f t="shared" ref="D20:D29" si="0">SUM(Q56,Q68,Q80,Q92,Q104,Q116)</f>
        <v>240</v>
      </c>
      <c r="F20" s="68"/>
      <c r="G20" s="107" t="s">
        <v>49</v>
      </c>
      <c r="H20" s="107" t="s">
        <v>50</v>
      </c>
      <c r="I20" s="108" t="s">
        <v>51</v>
      </c>
      <c r="J20" s="108" t="s">
        <v>52</v>
      </c>
      <c r="K20" s="108" t="s">
        <v>53</v>
      </c>
      <c r="L20" s="109" t="s">
        <v>54</v>
      </c>
    </row>
    <row r="21" spans="2:12" outlineLevel="1">
      <c r="B21" s="64" t="s">
        <v>143</v>
      </c>
      <c r="C21" s="288">
        <v>200</v>
      </c>
      <c r="D21" s="289">
        <f t="shared" si="0"/>
        <v>100</v>
      </c>
      <c r="F21" s="103"/>
      <c r="G21" s="110" cm="1">
        <f t="array" ref="G21">INDEX(C55:P55,MATCH("*?",INDEX(C55:P55&amp;"",0),0))</f>
        <v>45658</v>
      </c>
      <c r="H21" s="110">
        <f>INDEX(C55:P55,MATCH(MAX(C55:P55)+1,C55:P55,1))</f>
        <v>45662</v>
      </c>
      <c r="I21" s="110" cm="1">
        <f t="array" ref="I21">INDEX(C103:P103,MATCH("*?",INDEX(C103:P103&amp;"",0),0))</f>
        <v>45684</v>
      </c>
      <c r="J21" s="110">
        <f>INDEX(C103:P103,MATCH(MAX(C103:P103)+1,C103:P103,1))</f>
        <v>45688</v>
      </c>
      <c r="K21" s="111" t="str" cm="1">
        <f t="array" ref="K21">IFERROR(INDEX(C115:P115,MATCH("*?",INDEX(C115:P115&amp;"",0),0)),"")</f>
        <v/>
      </c>
      <c r="L21" s="112" t="str">
        <f>IFERROR(INDEX(C115:P115,MATCH(MAX(C115:P115)+1,C115:P115,1)),"")</f>
        <v/>
      </c>
    </row>
    <row r="22" spans="2:12" outlineLevel="1">
      <c r="B22" s="64" t="s">
        <v>144</v>
      </c>
      <c r="C22" s="288">
        <v>100</v>
      </c>
      <c r="D22" s="289">
        <f t="shared" si="0"/>
        <v>110</v>
      </c>
      <c r="F22" s="103"/>
      <c r="G22" s="113"/>
      <c r="H22" s="113"/>
      <c r="I22" s="113"/>
      <c r="J22" s="113"/>
      <c r="K22" s="113"/>
      <c r="L22" s="102"/>
    </row>
    <row r="23" spans="2:12" outlineLevel="1">
      <c r="B23" s="64" t="s">
        <v>145</v>
      </c>
      <c r="C23" s="288">
        <v>100</v>
      </c>
      <c r="D23" s="289">
        <f t="shared" si="0"/>
        <v>50</v>
      </c>
      <c r="F23" s="103"/>
      <c r="G23" s="114" t="str">
        <f>DAY(G21)&amp;"-"&amp;DAY(H21)&amp;"th"</f>
        <v>1-5th</v>
      </c>
      <c r="H23" s="114" t="str">
        <f>DAY(C67)&amp;"-"&amp;DAY(O67)&amp;"th"</f>
        <v>6-12th</v>
      </c>
      <c r="I23" s="114" t="str">
        <f>DAY(C79)&amp;"-"&amp;DAY(O79)&amp;"th"</f>
        <v>13-19th</v>
      </c>
      <c r="J23" s="114" t="str">
        <f>DAY(C91)&amp;"-"&amp;DAY(O91)&amp;"th"</f>
        <v>20-26th</v>
      </c>
      <c r="K23" s="114" t="str">
        <f>DAY(I21)&amp;"-"&amp;DAY(J21)&amp;"th"</f>
        <v>27-31th</v>
      </c>
      <c r="L23" s="104" t="str">
        <f>IF(K21="","",DAY(K21)&amp;"-"&amp;DAY(L21)&amp;"日")</f>
        <v/>
      </c>
    </row>
    <row r="24" spans="2:12" outlineLevel="1">
      <c r="B24" s="64" t="s">
        <v>146</v>
      </c>
      <c r="C24" s="288">
        <v>100</v>
      </c>
      <c r="D24" s="289">
        <f t="shared" si="0"/>
        <v>130</v>
      </c>
      <c r="F24" s="312" t="s">
        <v>142</v>
      </c>
      <c r="G24" s="291">
        <f t="shared" ref="G24:G34" si="1">Q56</f>
        <v>50</v>
      </c>
      <c r="H24" s="291">
        <f t="shared" ref="H24:H34" si="2">Q68</f>
        <v>30</v>
      </c>
      <c r="I24" s="291">
        <f t="shared" ref="I24:I34" si="3">Q80</f>
        <v>60</v>
      </c>
      <c r="J24" s="291">
        <f t="shared" ref="J24:J34" si="4">Q92</f>
        <v>50</v>
      </c>
      <c r="K24" s="291">
        <f t="shared" ref="K24:K34" si="5">Q104</f>
        <v>50</v>
      </c>
      <c r="L24" s="292">
        <f>Q116</f>
        <v>0</v>
      </c>
    </row>
    <row r="25" spans="2:12" outlineLevel="1">
      <c r="B25" s="64"/>
      <c r="C25" s="288"/>
      <c r="D25" s="289">
        <f t="shared" si="0"/>
        <v>0</v>
      </c>
      <c r="F25" s="312" t="s">
        <v>143</v>
      </c>
      <c r="G25" s="291">
        <f t="shared" si="1"/>
        <v>50</v>
      </c>
      <c r="H25" s="291">
        <f t="shared" si="2"/>
        <v>50</v>
      </c>
      <c r="I25" s="291">
        <f t="shared" si="3"/>
        <v>0</v>
      </c>
      <c r="J25" s="291">
        <f t="shared" si="4"/>
        <v>0</v>
      </c>
      <c r="K25" s="291">
        <f t="shared" si="5"/>
        <v>0</v>
      </c>
      <c r="L25" s="292">
        <f t="shared" ref="L25:L34" si="6">Q117</f>
        <v>0</v>
      </c>
    </row>
    <row r="26" spans="2:12" outlineLevel="1">
      <c r="B26" s="64"/>
      <c r="C26" s="288"/>
      <c r="D26" s="289">
        <f t="shared" si="0"/>
        <v>0</v>
      </c>
      <c r="F26" s="312" t="s">
        <v>144</v>
      </c>
      <c r="G26" s="291">
        <f t="shared" si="1"/>
        <v>30</v>
      </c>
      <c r="H26" s="291">
        <f t="shared" si="2"/>
        <v>0</v>
      </c>
      <c r="I26" s="291">
        <f t="shared" si="3"/>
        <v>50</v>
      </c>
      <c r="J26" s="291">
        <f t="shared" si="4"/>
        <v>30</v>
      </c>
      <c r="K26" s="291">
        <f t="shared" si="5"/>
        <v>0</v>
      </c>
      <c r="L26" s="292">
        <f t="shared" si="6"/>
        <v>0</v>
      </c>
    </row>
    <row r="27" spans="2:12" outlineLevel="1">
      <c r="B27" s="64"/>
      <c r="C27" s="288"/>
      <c r="D27" s="289">
        <f t="shared" si="0"/>
        <v>0</v>
      </c>
      <c r="F27" s="312" t="s">
        <v>145</v>
      </c>
      <c r="G27" s="291">
        <f t="shared" si="1"/>
        <v>0</v>
      </c>
      <c r="H27" s="291">
        <f t="shared" si="2"/>
        <v>0</v>
      </c>
      <c r="I27" s="291">
        <f t="shared" si="3"/>
        <v>0</v>
      </c>
      <c r="J27" s="291">
        <f t="shared" si="4"/>
        <v>50</v>
      </c>
      <c r="K27" s="291">
        <f t="shared" si="5"/>
        <v>0</v>
      </c>
      <c r="L27" s="292">
        <f t="shared" si="6"/>
        <v>0</v>
      </c>
    </row>
    <row r="28" spans="2:12" outlineLevel="1">
      <c r="B28" s="64"/>
      <c r="C28" s="288"/>
      <c r="D28" s="289">
        <f>SUM(Q64,Q76,Q88,Q100,Q112,Q124)</f>
        <v>0</v>
      </c>
      <c r="F28" s="312" t="s">
        <v>146</v>
      </c>
      <c r="G28" s="291">
        <f t="shared" si="1"/>
        <v>30</v>
      </c>
      <c r="H28" s="291">
        <f t="shared" si="2"/>
        <v>100</v>
      </c>
      <c r="I28" s="291">
        <f t="shared" si="3"/>
        <v>0</v>
      </c>
      <c r="J28" s="291">
        <f t="shared" si="4"/>
        <v>0</v>
      </c>
      <c r="K28" s="291">
        <f t="shared" si="5"/>
        <v>0</v>
      </c>
      <c r="L28" s="292">
        <f t="shared" si="6"/>
        <v>0</v>
      </c>
    </row>
    <row r="29" spans="2:12" outlineLevel="1">
      <c r="B29" s="64"/>
      <c r="C29" s="288"/>
      <c r="D29" s="289">
        <f t="shared" si="0"/>
        <v>0</v>
      </c>
      <c r="F29" s="133"/>
      <c r="G29" s="291">
        <f t="shared" si="1"/>
        <v>0</v>
      </c>
      <c r="H29" s="291">
        <f t="shared" si="2"/>
        <v>0</v>
      </c>
      <c r="I29" s="291">
        <f t="shared" si="3"/>
        <v>0</v>
      </c>
      <c r="J29" s="291">
        <f t="shared" si="4"/>
        <v>0</v>
      </c>
      <c r="K29" s="291">
        <f t="shared" si="5"/>
        <v>0</v>
      </c>
      <c r="L29" s="292">
        <f t="shared" si="6"/>
        <v>0</v>
      </c>
    </row>
    <row r="30" spans="2:12" ht="19" outlineLevel="1" thickBot="1">
      <c r="B30" s="82" t="s">
        <v>18</v>
      </c>
      <c r="C30" s="290">
        <f>SUM(C20:C29)</f>
        <v>1000</v>
      </c>
      <c r="D30" s="287">
        <f>SUM(D20:D29)</f>
        <v>630</v>
      </c>
      <c r="F30" s="133"/>
      <c r="G30" s="291">
        <f t="shared" si="1"/>
        <v>0</v>
      </c>
      <c r="H30" s="291">
        <f t="shared" si="2"/>
        <v>0</v>
      </c>
      <c r="I30" s="291">
        <f t="shared" si="3"/>
        <v>0</v>
      </c>
      <c r="J30" s="291">
        <f t="shared" si="4"/>
        <v>0</v>
      </c>
      <c r="K30" s="291">
        <f t="shared" si="5"/>
        <v>0</v>
      </c>
      <c r="L30" s="292">
        <f t="shared" si="6"/>
        <v>0</v>
      </c>
    </row>
    <row r="31" spans="2:12" ht="19" outlineLevel="1" thickBot="1">
      <c r="F31" s="105"/>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c r="G32" s="291">
        <f t="shared" si="1"/>
        <v>0</v>
      </c>
      <c r="H32" s="291">
        <f t="shared" si="2"/>
        <v>0</v>
      </c>
      <c r="I32" s="291">
        <f t="shared" si="3"/>
        <v>0</v>
      </c>
      <c r="J32" s="291">
        <f t="shared" si="4"/>
        <v>0</v>
      </c>
      <c r="K32" s="291">
        <f t="shared" si="5"/>
        <v>0</v>
      </c>
      <c r="L32" s="292">
        <f t="shared" si="6"/>
        <v>0</v>
      </c>
    </row>
    <row r="33" spans="2:12" ht="28.5" customHeight="1" outlineLevel="1">
      <c r="B33" s="348">
        <f>D44-C44</f>
        <v>220</v>
      </c>
      <c r="C33" s="349"/>
      <c r="D33" s="350"/>
      <c r="F33" s="105"/>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160</v>
      </c>
      <c r="H34" s="291">
        <f t="shared" si="2"/>
        <v>180</v>
      </c>
      <c r="I34" s="291">
        <f t="shared" si="3"/>
        <v>110</v>
      </c>
      <c r="J34" s="291">
        <f t="shared" si="4"/>
        <v>130</v>
      </c>
      <c r="K34" s="291">
        <f t="shared" si="5"/>
        <v>50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4100</v>
      </c>
    </row>
    <row r="38" spans="2:12" ht="20" outlineLevel="1">
      <c r="B38" s="149" t="s">
        <v>40</v>
      </c>
      <c r="C38" s="293">
        <f>E16</f>
        <v>800</v>
      </c>
      <c r="D38" s="294"/>
      <c r="F38" s="356" t="s">
        <v>20</v>
      </c>
      <c r="G38" s="357"/>
      <c r="H38" s="357"/>
      <c r="I38" s="357"/>
      <c r="J38" s="357"/>
      <c r="K38" s="357"/>
      <c r="L38" s="358"/>
    </row>
    <row r="39" spans="2:12" outlineLevel="1">
      <c r="B39" s="149" t="s">
        <v>41</v>
      </c>
      <c r="C39" s="293">
        <f>G16</f>
        <v>800</v>
      </c>
      <c r="D39" s="294"/>
      <c r="F39" s="68"/>
      <c r="L39" s="69"/>
    </row>
    <row r="40" spans="2:12" outlineLevel="1">
      <c r="B40" s="149" t="s">
        <v>42</v>
      </c>
      <c r="C40" s="295">
        <f>I16</f>
        <v>100</v>
      </c>
      <c r="D40" s="294"/>
      <c r="F40" s="68"/>
      <c r="L40" s="69"/>
    </row>
    <row r="41" spans="2:12" outlineLevel="1">
      <c r="B41" s="149" t="s">
        <v>43</v>
      </c>
      <c r="C41" s="293">
        <f>K16</f>
        <v>1550</v>
      </c>
      <c r="D41" s="294"/>
      <c r="F41" s="68"/>
      <c r="L41" s="69"/>
    </row>
    <row r="42" spans="2:12" outlineLevel="1">
      <c r="B42" s="149" t="s">
        <v>44</v>
      </c>
      <c r="C42" s="293">
        <f>L5</f>
        <v>0</v>
      </c>
      <c r="D42" s="294"/>
      <c r="F42" s="68"/>
      <c r="L42" s="69"/>
    </row>
    <row r="43" spans="2:12" outlineLevel="1">
      <c r="B43" s="149" t="s">
        <v>45</v>
      </c>
      <c r="C43" s="293">
        <f>D30</f>
        <v>630</v>
      </c>
      <c r="D43" s="296"/>
      <c r="F43" s="68"/>
      <c r="L43" s="69"/>
    </row>
    <row r="44" spans="2:12" outlineLevel="1">
      <c r="B44" s="149" t="s">
        <v>46</v>
      </c>
      <c r="C44" s="293">
        <f>SUM(C38:C43)</f>
        <v>3880</v>
      </c>
      <c r="D44" s="294">
        <f>D37</f>
        <v>4100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DATE(2025,1,Setting!N5)</f>
        <v>45658</v>
      </c>
      <c r="D51" s="138" t="s">
        <v>48</v>
      </c>
      <c r="E51" s="279">
        <f>DATE(2025,2,Setting!N5-1)</f>
        <v>45688</v>
      </c>
      <c r="F51" s="100"/>
      <c r="G51" s="100"/>
      <c r="H51" s="100"/>
      <c r="I51" s="100"/>
      <c r="J51" s="100"/>
      <c r="K51" s="100"/>
      <c r="L51" s="100"/>
      <c r="M51" s="100"/>
      <c r="N51" s="100"/>
      <c r="O51" s="100"/>
      <c r="P51" s="100"/>
    </row>
    <row r="52" spans="2:17" ht="6.75" customHeight="1" thickBot="1">
      <c r="B52" s="140"/>
      <c r="C52" s="141"/>
      <c r="D52" s="140"/>
      <c r="E52" s="139"/>
      <c r="F52" s="100"/>
      <c r="G52" s="100"/>
      <c r="H52" s="100"/>
      <c r="I52" s="100"/>
      <c r="J52" s="100"/>
      <c r="K52" s="100"/>
      <c r="L52" s="100"/>
      <c r="M52" s="100"/>
      <c r="N52" s="100"/>
      <c r="O52" s="100"/>
      <c r="P52" s="100"/>
    </row>
    <row r="53" spans="2:17" ht="19" hidden="1" thickBot="1">
      <c r="B53" s="101">
        <f>WEEKDAY(C51)</f>
        <v>4</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2" thickBot="1">
      <c r="B55" s="121" t="s">
        <v>2</v>
      </c>
      <c r="C55" s="363" t="str">
        <f>IF(OR($B$53&gt;$C$53,O53=$B$53),"",C51)</f>
        <v/>
      </c>
      <c r="D55" s="364"/>
      <c r="E55" s="365" t="str">
        <f>IF(OR($B$53&gt;E53,$O$53=$B$53),"",IF($B$53=E53,$C$51,C55+1))</f>
        <v/>
      </c>
      <c r="F55" s="366"/>
      <c r="G55" s="365">
        <f>IF(OR($B$53&gt;G53,$O$53=$B$53),"",IF($B$53=G53,$C$51,E55+1))</f>
        <v>45658</v>
      </c>
      <c r="H55" s="366"/>
      <c r="I55" s="365">
        <f>IF(OR($B$53&gt;I53,$O$53=$B$53),"",IF($B$53=I53,$C$51,G55+1))</f>
        <v>45659</v>
      </c>
      <c r="J55" s="366"/>
      <c r="K55" s="365">
        <f>IF(OR($B$53&gt;K53,$O$53=$B$53),"",IF($B$53=K53,$C$51,I55+1))</f>
        <v>45660</v>
      </c>
      <c r="L55" s="366"/>
      <c r="M55" s="367">
        <f>IF(OR($B$53&gt;M53,$O$53=$B$53),"",IF($B$53=M53,$C$51,K55+1))</f>
        <v>45661</v>
      </c>
      <c r="N55" s="368"/>
      <c r="O55" s="369">
        <f>IF(B53=O53,C51,M55+1)</f>
        <v>45662</v>
      </c>
      <c r="P55" s="370"/>
      <c r="Q55" s="122" t="s">
        <v>18</v>
      </c>
    </row>
    <row r="56" spans="2:17">
      <c r="B56" s="128" t="s">
        <v>142</v>
      </c>
      <c r="C56" s="304">
        <v>10</v>
      </c>
      <c r="D56" s="305" t="s">
        <v>151</v>
      </c>
      <c r="E56" s="304"/>
      <c r="F56" s="305"/>
      <c r="G56" s="304">
        <v>40</v>
      </c>
      <c r="H56" s="305"/>
      <c r="I56" s="304"/>
      <c r="J56" s="305"/>
      <c r="K56" s="304"/>
      <c r="L56" s="305"/>
      <c r="M56" s="304"/>
      <c r="N56" s="305"/>
      <c r="O56" s="304"/>
      <c r="P56" s="305"/>
      <c r="Q56" s="299">
        <f>SUM(C56:O56)</f>
        <v>50</v>
      </c>
    </row>
    <row r="57" spans="2:17">
      <c r="B57" s="129" t="s">
        <v>143</v>
      </c>
      <c r="C57" s="306"/>
      <c r="D57" s="307"/>
      <c r="E57" s="306"/>
      <c r="F57" s="307"/>
      <c r="G57" s="306"/>
      <c r="H57" s="307"/>
      <c r="I57" s="306"/>
      <c r="J57" s="307"/>
      <c r="K57" s="306"/>
      <c r="L57" s="307"/>
      <c r="M57" s="306"/>
      <c r="N57" s="307"/>
      <c r="O57" s="306">
        <v>50</v>
      </c>
      <c r="P57" s="307" t="s">
        <v>148</v>
      </c>
      <c r="Q57" s="302">
        <f t="shared" ref="Q57:Q65" si="12">SUM(C57:O57)</f>
        <v>50</v>
      </c>
    </row>
    <row r="58" spans="2:17">
      <c r="B58" s="130" t="s">
        <v>144</v>
      </c>
      <c r="C58" s="300"/>
      <c r="D58" s="301"/>
      <c r="E58" s="300"/>
      <c r="F58" s="301"/>
      <c r="G58" s="300"/>
      <c r="H58" s="301"/>
      <c r="I58" s="300"/>
      <c r="J58" s="301"/>
      <c r="K58" s="300">
        <v>30</v>
      </c>
      <c r="L58" s="301"/>
      <c r="M58" s="300"/>
      <c r="N58" s="301"/>
      <c r="O58" s="300"/>
      <c r="P58" s="301"/>
      <c r="Q58" s="299">
        <f t="shared" si="12"/>
        <v>30</v>
      </c>
    </row>
    <row r="59" spans="2:17">
      <c r="B59" s="129" t="s">
        <v>145</v>
      </c>
      <c r="C59" s="306"/>
      <c r="D59" s="307"/>
      <c r="E59" s="306"/>
      <c r="F59" s="307"/>
      <c r="G59" s="306"/>
      <c r="H59" s="307"/>
      <c r="I59" s="306"/>
      <c r="J59" s="307"/>
      <c r="K59" s="306"/>
      <c r="L59" s="307"/>
      <c r="M59" s="306"/>
      <c r="N59" s="307"/>
      <c r="O59" s="306"/>
      <c r="P59" s="307"/>
      <c r="Q59" s="302">
        <f t="shared" si="12"/>
        <v>0</v>
      </c>
    </row>
    <row r="60" spans="2:17">
      <c r="B60" s="130" t="s">
        <v>146</v>
      </c>
      <c r="C60" s="300"/>
      <c r="D60" s="301"/>
      <c r="E60" s="300"/>
      <c r="F60" s="301"/>
      <c r="G60" s="300"/>
      <c r="H60" s="301"/>
      <c r="I60" s="300"/>
      <c r="J60" s="301"/>
      <c r="K60" s="300"/>
      <c r="L60" s="301"/>
      <c r="M60" s="300">
        <v>30</v>
      </c>
      <c r="N60" s="301" t="s">
        <v>149</v>
      </c>
      <c r="O60" s="300"/>
      <c r="P60" s="301"/>
      <c r="Q60" s="299">
        <f t="shared" si="12"/>
        <v>30</v>
      </c>
    </row>
    <row r="61" spans="2:17">
      <c r="B61" s="129"/>
      <c r="C61" s="306"/>
      <c r="D61" s="307"/>
      <c r="E61" s="306"/>
      <c r="F61" s="307"/>
      <c r="G61" s="306"/>
      <c r="H61" s="307"/>
      <c r="I61" s="306"/>
      <c r="J61" s="307"/>
      <c r="K61" s="306"/>
      <c r="L61" s="307"/>
      <c r="M61" s="306"/>
      <c r="N61" s="307"/>
      <c r="O61" s="306"/>
      <c r="P61" s="307"/>
      <c r="Q61" s="302">
        <f t="shared" si="12"/>
        <v>0</v>
      </c>
    </row>
    <row r="62" spans="2:17" ht="19" thickBot="1">
      <c r="B62" s="128"/>
      <c r="C62" s="308"/>
      <c r="D62" s="309"/>
      <c r="E62" s="310"/>
      <c r="F62" s="309"/>
      <c r="G62" s="310"/>
      <c r="H62" s="309"/>
      <c r="I62" s="310"/>
      <c r="J62" s="309"/>
      <c r="K62" s="310"/>
      <c r="L62" s="309"/>
      <c r="M62" s="310"/>
      <c r="N62" s="309"/>
      <c r="O62" s="310"/>
      <c r="P62" s="309"/>
      <c r="Q62" s="299">
        <f t="shared" si="12"/>
        <v>0</v>
      </c>
    </row>
    <row r="63" spans="2:17" ht="19" hidden="1" thickBot="1">
      <c r="B63" s="124">
        <f>Setting!J12</f>
        <v>0</v>
      </c>
      <c r="C63" s="85"/>
      <c r="D63" s="87"/>
      <c r="E63" s="85"/>
      <c r="F63" s="87"/>
      <c r="G63" s="85"/>
      <c r="H63" s="87"/>
      <c r="I63" s="85"/>
      <c r="J63" s="87"/>
      <c r="K63" s="85"/>
      <c r="L63" s="87"/>
      <c r="M63" s="85"/>
      <c r="N63" s="87"/>
      <c r="O63" s="85"/>
      <c r="P63" s="87"/>
      <c r="Q63" s="126">
        <f t="shared" si="12"/>
        <v>0</v>
      </c>
    </row>
    <row r="64" spans="2:17" ht="19" hidden="1" thickBot="1">
      <c r="B64" s="125">
        <f>Setting!J13</f>
        <v>0</v>
      </c>
      <c r="C64" s="86"/>
      <c r="D64" s="88"/>
      <c r="E64" s="86"/>
      <c r="F64" s="88"/>
      <c r="G64" s="86"/>
      <c r="H64" s="88"/>
      <c r="I64" s="86"/>
      <c r="J64" s="88"/>
      <c r="K64" s="86"/>
      <c r="L64" s="88"/>
      <c r="M64" s="86"/>
      <c r="N64" s="88"/>
      <c r="O64" s="86"/>
      <c r="P64" s="88"/>
      <c r="Q64" s="136">
        <f>SUM(C64:O64)</f>
        <v>0</v>
      </c>
    </row>
    <row r="65" spans="2:17" ht="19" hidden="1" thickBot="1">
      <c r="B65" s="127">
        <f>Setting!J14</f>
        <v>0</v>
      </c>
      <c r="C65" s="115"/>
      <c r="D65" s="116"/>
      <c r="E65" s="115"/>
      <c r="F65" s="116"/>
      <c r="G65" s="115"/>
      <c r="H65" s="116"/>
      <c r="I65" s="115"/>
      <c r="J65" s="116"/>
      <c r="K65" s="115"/>
      <c r="L65" s="116"/>
      <c r="M65" s="115"/>
      <c r="N65" s="116"/>
      <c r="O65" s="131"/>
      <c r="P65" s="132"/>
      <c r="Q65" s="126">
        <f t="shared" si="12"/>
        <v>0</v>
      </c>
    </row>
    <row r="66" spans="2:17" s="282" customFormat="1" ht="19" thickBot="1">
      <c r="B66" s="117" t="s">
        <v>18</v>
      </c>
      <c r="C66" s="375">
        <f>SUM(C56:C65)</f>
        <v>10</v>
      </c>
      <c r="D66" s="376"/>
      <c r="E66" s="375">
        <f>SUM(E56:E65)</f>
        <v>0</v>
      </c>
      <c r="F66" s="376"/>
      <c r="G66" s="375">
        <f>SUM(G56:G65)</f>
        <v>40</v>
      </c>
      <c r="H66" s="376"/>
      <c r="I66" s="375">
        <f>SUM(I56:I65)</f>
        <v>0</v>
      </c>
      <c r="J66" s="376"/>
      <c r="K66" s="375">
        <f>SUM(K56:K65)</f>
        <v>30</v>
      </c>
      <c r="L66" s="376"/>
      <c r="M66" s="375">
        <f>SUM(M56:M65)</f>
        <v>30</v>
      </c>
      <c r="N66" s="376"/>
      <c r="O66" s="375">
        <f>SUM(O56:O65)</f>
        <v>50</v>
      </c>
      <c r="P66" s="376"/>
      <c r="Q66" s="303">
        <f>SUM(Q56:Q65)</f>
        <v>160</v>
      </c>
    </row>
    <row r="67" spans="2:17" ht="22" thickBot="1">
      <c r="B67" s="118" t="s">
        <v>2</v>
      </c>
      <c r="C67" s="377">
        <f>O55+1</f>
        <v>45663</v>
      </c>
      <c r="D67" s="378"/>
      <c r="E67" s="377">
        <f>C67+1</f>
        <v>45664</v>
      </c>
      <c r="F67" s="378"/>
      <c r="G67" s="377">
        <f>E67+1</f>
        <v>45665</v>
      </c>
      <c r="H67" s="378"/>
      <c r="I67" s="377">
        <f>G67+1</f>
        <v>45666</v>
      </c>
      <c r="J67" s="378"/>
      <c r="K67" s="377">
        <f>I67+1</f>
        <v>45667</v>
      </c>
      <c r="L67" s="378"/>
      <c r="M67" s="379">
        <f>K67+1</f>
        <v>45668</v>
      </c>
      <c r="N67" s="380"/>
      <c r="O67" s="381">
        <f t="shared" ref="O67" si="13">M67+1</f>
        <v>45669</v>
      </c>
      <c r="P67" s="382"/>
      <c r="Q67" s="122" t="s">
        <v>18</v>
      </c>
    </row>
    <row r="68" spans="2:17">
      <c r="B68" s="128" t="s">
        <v>142</v>
      </c>
      <c r="C68" s="310"/>
      <c r="D68" s="309"/>
      <c r="E68" s="310">
        <v>30</v>
      </c>
      <c r="F68" s="309"/>
      <c r="G68" s="310"/>
      <c r="H68" s="309"/>
      <c r="I68" s="310"/>
      <c r="J68" s="309"/>
      <c r="K68" s="310"/>
      <c r="L68" s="309"/>
      <c r="M68" s="310"/>
      <c r="N68" s="309"/>
      <c r="O68" s="310"/>
      <c r="P68" s="309"/>
      <c r="Q68" s="299">
        <f>SUM(C68:O68)</f>
        <v>30</v>
      </c>
    </row>
    <row r="69" spans="2:17">
      <c r="B69" s="129" t="s">
        <v>143</v>
      </c>
      <c r="C69" s="306"/>
      <c r="D69" s="307"/>
      <c r="E69" s="306"/>
      <c r="F69" s="307"/>
      <c r="G69" s="306"/>
      <c r="H69" s="307"/>
      <c r="I69" s="306"/>
      <c r="J69" s="307"/>
      <c r="K69" s="306">
        <v>50</v>
      </c>
      <c r="L69" s="307"/>
      <c r="M69" s="306"/>
      <c r="N69" s="307"/>
      <c r="O69" s="306"/>
      <c r="P69" s="307"/>
      <c r="Q69" s="302">
        <f t="shared" ref="Q69:Q76" si="14">SUM(C69:O69)</f>
        <v>50</v>
      </c>
    </row>
    <row r="70" spans="2:17">
      <c r="B70" s="130" t="s">
        <v>144</v>
      </c>
      <c r="C70" s="300"/>
      <c r="D70" s="301"/>
      <c r="E70" s="300"/>
      <c r="F70" s="301"/>
      <c r="G70" s="300"/>
      <c r="H70" s="301"/>
      <c r="I70" s="300"/>
      <c r="J70" s="301"/>
      <c r="K70" s="300"/>
      <c r="L70" s="301"/>
      <c r="M70" s="300"/>
      <c r="N70" s="301"/>
      <c r="O70" s="300"/>
      <c r="P70" s="301"/>
      <c r="Q70" s="299">
        <f t="shared" si="14"/>
        <v>0</v>
      </c>
    </row>
    <row r="71" spans="2:17">
      <c r="B71" s="129" t="s">
        <v>145</v>
      </c>
      <c r="C71" s="306"/>
      <c r="D71" s="307"/>
      <c r="E71" s="306"/>
      <c r="F71" s="307"/>
      <c r="G71" s="306"/>
      <c r="H71" s="307"/>
      <c r="I71" s="306"/>
      <c r="J71" s="307"/>
      <c r="K71" s="306"/>
      <c r="L71" s="307"/>
      <c r="M71" s="306"/>
      <c r="N71" s="307"/>
      <c r="O71" s="306"/>
      <c r="P71" s="307"/>
      <c r="Q71" s="302">
        <f t="shared" si="14"/>
        <v>0</v>
      </c>
    </row>
    <row r="72" spans="2:17">
      <c r="B72" s="130" t="s">
        <v>146</v>
      </c>
      <c r="C72" s="300"/>
      <c r="D72" s="301"/>
      <c r="E72" s="300"/>
      <c r="F72" s="301"/>
      <c r="G72" s="300"/>
      <c r="H72" s="301"/>
      <c r="I72" s="300">
        <v>100</v>
      </c>
      <c r="J72" s="301" t="s">
        <v>150</v>
      </c>
      <c r="K72" s="300"/>
      <c r="L72" s="301"/>
      <c r="M72" s="300"/>
      <c r="N72" s="301"/>
      <c r="O72" s="300"/>
      <c r="P72" s="301"/>
      <c r="Q72" s="299">
        <f t="shared" si="14"/>
        <v>100</v>
      </c>
    </row>
    <row r="73" spans="2:17">
      <c r="B73" s="124"/>
      <c r="C73" s="306"/>
      <c r="D73" s="307"/>
      <c r="E73" s="306"/>
      <c r="F73" s="307"/>
      <c r="G73" s="306"/>
      <c r="H73" s="307"/>
      <c r="I73" s="306"/>
      <c r="J73" s="307"/>
      <c r="K73" s="306"/>
      <c r="L73" s="307"/>
      <c r="M73" s="306"/>
      <c r="N73" s="307"/>
      <c r="O73" s="306"/>
      <c r="P73" s="307"/>
      <c r="Q73" s="302">
        <f t="shared" si="14"/>
        <v>0</v>
      </c>
    </row>
    <row r="74" spans="2:17" ht="19" thickBot="1">
      <c r="B74" s="123"/>
      <c r="C74" s="310"/>
      <c r="D74" s="309"/>
      <c r="E74" s="310"/>
      <c r="F74" s="309"/>
      <c r="G74" s="310"/>
      <c r="H74" s="309"/>
      <c r="I74" s="310"/>
      <c r="J74" s="309"/>
      <c r="K74" s="310"/>
      <c r="L74" s="309"/>
      <c r="M74" s="310"/>
      <c r="N74" s="309"/>
      <c r="O74" s="310"/>
      <c r="P74" s="309"/>
      <c r="Q74" s="299">
        <f t="shared" si="14"/>
        <v>0</v>
      </c>
    </row>
    <row r="75" spans="2:17" ht="19" hidden="1" thickBot="1">
      <c r="B75" s="124">
        <f>Setting!J12</f>
        <v>0</v>
      </c>
      <c r="C75" s="85"/>
      <c r="D75" s="87"/>
      <c r="E75" s="85"/>
      <c r="F75" s="87"/>
      <c r="G75" s="85"/>
      <c r="H75" s="87"/>
      <c r="I75" s="85"/>
      <c r="J75" s="87"/>
      <c r="K75" s="85"/>
      <c r="L75" s="87"/>
      <c r="M75" s="85"/>
      <c r="N75" s="87"/>
      <c r="O75" s="85"/>
      <c r="P75" s="87"/>
      <c r="Q75" s="126">
        <f t="shared" si="14"/>
        <v>0</v>
      </c>
    </row>
    <row r="76" spans="2:17" ht="19" hidden="1" thickBot="1">
      <c r="B76" s="125">
        <f>Setting!J13</f>
        <v>0</v>
      </c>
      <c r="C76" s="86"/>
      <c r="D76" s="88"/>
      <c r="E76" s="86"/>
      <c r="F76" s="88"/>
      <c r="G76" s="86"/>
      <c r="H76" s="88"/>
      <c r="I76" s="86"/>
      <c r="J76" s="88"/>
      <c r="K76" s="86"/>
      <c r="L76" s="88"/>
      <c r="M76" s="86"/>
      <c r="N76" s="88"/>
      <c r="O76" s="86"/>
      <c r="P76" s="88"/>
      <c r="Q76" s="136">
        <f t="shared" si="14"/>
        <v>0</v>
      </c>
    </row>
    <row r="77" spans="2:17" ht="19" hidden="1" thickBot="1">
      <c r="B77" s="127">
        <f>Setting!J14</f>
        <v>0</v>
      </c>
      <c r="C77" s="115"/>
      <c r="D77" s="116"/>
      <c r="E77" s="115"/>
      <c r="F77" s="116"/>
      <c r="G77" s="115"/>
      <c r="H77" s="116"/>
      <c r="I77" s="115"/>
      <c r="J77" s="116"/>
      <c r="K77" s="115"/>
      <c r="L77" s="116"/>
      <c r="M77" s="115"/>
      <c r="N77" s="116"/>
      <c r="O77" s="115"/>
      <c r="P77" s="116"/>
      <c r="Q77" s="126">
        <f>SUM(C77:O77)</f>
        <v>0</v>
      </c>
    </row>
    <row r="78" spans="2:17" s="282" customFormat="1" ht="19" thickBot="1">
      <c r="B78" s="117" t="s">
        <v>18</v>
      </c>
      <c r="C78" s="375">
        <f>SUM(C68:C77)</f>
        <v>0</v>
      </c>
      <c r="D78" s="376"/>
      <c r="E78" s="375">
        <f>SUM(E68:E77)</f>
        <v>30</v>
      </c>
      <c r="F78" s="376"/>
      <c r="G78" s="375">
        <f>SUM(G68:G77)</f>
        <v>0</v>
      </c>
      <c r="H78" s="376"/>
      <c r="I78" s="375">
        <f>SUM(I68:I77)</f>
        <v>100</v>
      </c>
      <c r="J78" s="376"/>
      <c r="K78" s="375">
        <f>SUM(K68:K77)</f>
        <v>50</v>
      </c>
      <c r="L78" s="376"/>
      <c r="M78" s="375">
        <f>SUM(M68:M77)</f>
        <v>0</v>
      </c>
      <c r="N78" s="376"/>
      <c r="O78" s="375">
        <f>SUM(O68:O77)</f>
        <v>0</v>
      </c>
      <c r="P78" s="376"/>
      <c r="Q78" s="303">
        <f>SUM(Q68:Q77)</f>
        <v>180</v>
      </c>
    </row>
    <row r="79" spans="2:17" ht="22" thickBot="1">
      <c r="B79" s="118" t="s">
        <v>2</v>
      </c>
      <c r="C79" s="377">
        <f>O67+1</f>
        <v>45670</v>
      </c>
      <c r="D79" s="378"/>
      <c r="E79" s="377">
        <f>C79+1</f>
        <v>45671</v>
      </c>
      <c r="F79" s="378"/>
      <c r="G79" s="377">
        <f>E79+1</f>
        <v>45672</v>
      </c>
      <c r="H79" s="378"/>
      <c r="I79" s="377">
        <f>G79+1</f>
        <v>45673</v>
      </c>
      <c r="J79" s="378"/>
      <c r="K79" s="377">
        <f>I79+1</f>
        <v>45674</v>
      </c>
      <c r="L79" s="378"/>
      <c r="M79" s="379">
        <f>K79+1</f>
        <v>45675</v>
      </c>
      <c r="N79" s="380"/>
      <c r="O79" s="381">
        <f t="shared" ref="O79" si="15">M79+1</f>
        <v>45676</v>
      </c>
      <c r="P79" s="382"/>
      <c r="Q79" s="122" t="s">
        <v>18</v>
      </c>
    </row>
    <row r="80" spans="2:17">
      <c r="B80" s="128" t="s">
        <v>142</v>
      </c>
      <c r="C80" s="310"/>
      <c r="D80" s="309"/>
      <c r="E80" s="310">
        <v>60</v>
      </c>
      <c r="F80" s="309"/>
      <c r="G80" s="310"/>
      <c r="H80" s="309"/>
      <c r="I80" s="310"/>
      <c r="J80" s="309"/>
      <c r="K80" s="310"/>
      <c r="L80" s="309"/>
      <c r="M80" s="310"/>
      <c r="N80" s="309"/>
      <c r="O80" s="310"/>
      <c r="P80" s="309"/>
      <c r="Q80" s="299">
        <f>SUM(C80:O80)</f>
        <v>60</v>
      </c>
    </row>
    <row r="81" spans="2:17">
      <c r="B81" s="129" t="s">
        <v>143</v>
      </c>
      <c r="C81" s="306"/>
      <c r="D81" s="307"/>
      <c r="E81" s="306"/>
      <c r="F81" s="307"/>
      <c r="G81" s="306"/>
      <c r="H81" s="307"/>
      <c r="I81" s="306"/>
      <c r="J81" s="307"/>
      <c r="K81" s="306"/>
      <c r="L81" s="307"/>
      <c r="M81" s="306"/>
      <c r="N81" s="307"/>
      <c r="O81" s="306"/>
      <c r="P81" s="307"/>
      <c r="Q81" s="302">
        <f t="shared" ref="Q81:Q89" si="16">SUM(C81:O81)</f>
        <v>0</v>
      </c>
    </row>
    <row r="82" spans="2:17">
      <c r="B82" s="130" t="s">
        <v>144</v>
      </c>
      <c r="C82" s="300"/>
      <c r="D82" s="301"/>
      <c r="E82" s="300"/>
      <c r="F82" s="301"/>
      <c r="G82" s="300"/>
      <c r="H82" s="301"/>
      <c r="I82" s="300">
        <v>50</v>
      </c>
      <c r="J82" s="301"/>
      <c r="K82" s="300"/>
      <c r="L82" s="301"/>
      <c r="M82" s="300"/>
      <c r="N82" s="301"/>
      <c r="O82" s="300"/>
      <c r="P82" s="301"/>
      <c r="Q82" s="299">
        <f t="shared" si="16"/>
        <v>50</v>
      </c>
    </row>
    <row r="83" spans="2:17">
      <c r="B83" s="129" t="s">
        <v>145</v>
      </c>
      <c r="C83" s="306"/>
      <c r="D83" s="307"/>
      <c r="E83" s="306"/>
      <c r="F83" s="307"/>
      <c r="G83" s="306"/>
      <c r="H83" s="307"/>
      <c r="I83" s="306"/>
      <c r="J83" s="307"/>
      <c r="K83" s="306"/>
      <c r="L83" s="307"/>
      <c r="M83" s="306"/>
      <c r="N83" s="307"/>
      <c r="O83" s="306"/>
      <c r="P83" s="307"/>
      <c r="Q83" s="302">
        <f t="shared" si="16"/>
        <v>0</v>
      </c>
    </row>
    <row r="84" spans="2:17">
      <c r="B84" s="130" t="s">
        <v>146</v>
      </c>
      <c r="C84" s="300"/>
      <c r="D84" s="301"/>
      <c r="E84" s="300"/>
      <c r="F84" s="301"/>
      <c r="G84" s="300"/>
      <c r="H84" s="301"/>
      <c r="I84" s="300"/>
      <c r="J84" s="301"/>
      <c r="K84" s="300"/>
      <c r="L84" s="301"/>
      <c r="M84" s="300"/>
      <c r="N84" s="301"/>
      <c r="O84" s="300"/>
      <c r="P84" s="301"/>
      <c r="Q84" s="299">
        <f t="shared" si="16"/>
        <v>0</v>
      </c>
    </row>
    <row r="85" spans="2:17">
      <c r="B85" s="124"/>
      <c r="C85" s="306"/>
      <c r="D85" s="307"/>
      <c r="E85" s="306"/>
      <c r="F85" s="307"/>
      <c r="G85" s="306"/>
      <c r="H85" s="307"/>
      <c r="I85" s="306"/>
      <c r="J85" s="307"/>
      <c r="K85" s="306"/>
      <c r="L85" s="307"/>
      <c r="M85" s="306"/>
      <c r="N85" s="307"/>
      <c r="O85" s="306"/>
      <c r="P85" s="307"/>
      <c r="Q85" s="302">
        <f t="shared" si="16"/>
        <v>0</v>
      </c>
    </row>
    <row r="86" spans="2:17" ht="19" thickBot="1">
      <c r="B86" s="123"/>
      <c r="C86" s="310"/>
      <c r="D86" s="309"/>
      <c r="E86" s="310"/>
      <c r="F86" s="309"/>
      <c r="G86" s="310"/>
      <c r="H86" s="309"/>
      <c r="I86" s="310"/>
      <c r="J86" s="309"/>
      <c r="K86" s="310"/>
      <c r="L86" s="309"/>
      <c r="M86" s="310"/>
      <c r="N86" s="309"/>
      <c r="O86" s="310"/>
      <c r="P86" s="309"/>
      <c r="Q86" s="299">
        <f t="shared" si="16"/>
        <v>0</v>
      </c>
    </row>
    <row r="87" spans="2:17" ht="19" hidden="1" thickBot="1">
      <c r="B87" s="124">
        <f>Setting!J12</f>
        <v>0</v>
      </c>
      <c r="C87" s="85"/>
      <c r="D87" s="87"/>
      <c r="E87" s="85"/>
      <c r="F87" s="87"/>
      <c r="G87" s="85"/>
      <c r="H87" s="87"/>
      <c r="I87" s="85"/>
      <c r="J87" s="87"/>
      <c r="K87" s="85"/>
      <c r="L87" s="87"/>
      <c r="M87" s="85"/>
      <c r="N87" s="87"/>
      <c r="O87" s="85"/>
      <c r="P87" s="87"/>
      <c r="Q87" s="126">
        <f t="shared" si="16"/>
        <v>0</v>
      </c>
    </row>
    <row r="88" spans="2:17" ht="19" hidden="1" thickBot="1">
      <c r="B88" s="125">
        <f>Setting!J13</f>
        <v>0</v>
      </c>
      <c r="C88" s="86"/>
      <c r="D88" s="88"/>
      <c r="E88" s="86"/>
      <c r="F88" s="88"/>
      <c r="G88" s="86"/>
      <c r="H88" s="88"/>
      <c r="I88" s="86"/>
      <c r="J88" s="88"/>
      <c r="K88" s="86"/>
      <c r="L88" s="88"/>
      <c r="M88" s="86"/>
      <c r="N88" s="88"/>
      <c r="O88" s="86"/>
      <c r="P88" s="88"/>
      <c r="Q88" s="136">
        <f t="shared" si="16"/>
        <v>0</v>
      </c>
    </row>
    <row r="89" spans="2:17" ht="19" hidden="1" thickBot="1">
      <c r="B89" s="127">
        <f>Setting!J14</f>
        <v>0</v>
      </c>
      <c r="C89" s="115"/>
      <c r="D89" s="116"/>
      <c r="E89" s="115"/>
      <c r="F89" s="116"/>
      <c r="G89" s="115"/>
      <c r="H89" s="116"/>
      <c r="I89" s="115"/>
      <c r="J89" s="116"/>
      <c r="K89" s="115"/>
      <c r="L89" s="116"/>
      <c r="M89" s="115"/>
      <c r="N89" s="116"/>
      <c r="O89" s="115"/>
      <c r="P89" s="116"/>
      <c r="Q89" s="126">
        <f t="shared" si="16"/>
        <v>0</v>
      </c>
    </row>
    <row r="90" spans="2:17" s="282" customFormat="1" ht="19" thickBot="1">
      <c r="B90" s="117" t="s">
        <v>18</v>
      </c>
      <c r="C90" s="375">
        <f>SUM(C80:C89)</f>
        <v>0</v>
      </c>
      <c r="D90" s="376"/>
      <c r="E90" s="375">
        <f>SUM(E80:E89)</f>
        <v>60</v>
      </c>
      <c r="F90" s="376"/>
      <c r="G90" s="375">
        <f>SUM(G80:G89)</f>
        <v>0</v>
      </c>
      <c r="H90" s="376"/>
      <c r="I90" s="375">
        <f>SUM(I80:I89)</f>
        <v>50</v>
      </c>
      <c r="J90" s="376"/>
      <c r="K90" s="375">
        <f>SUM(K80:K89)</f>
        <v>0</v>
      </c>
      <c r="L90" s="376"/>
      <c r="M90" s="375">
        <f>SUM(M80:M89)</f>
        <v>0</v>
      </c>
      <c r="N90" s="376"/>
      <c r="O90" s="375">
        <f>SUM(O80:O89)</f>
        <v>0</v>
      </c>
      <c r="P90" s="376"/>
      <c r="Q90" s="303">
        <f>SUM(Q80:Q89)</f>
        <v>110</v>
      </c>
    </row>
    <row r="91" spans="2:17" ht="22" thickBot="1">
      <c r="B91" s="118" t="s">
        <v>2</v>
      </c>
      <c r="C91" s="377">
        <f>O79+1</f>
        <v>45677</v>
      </c>
      <c r="D91" s="378"/>
      <c r="E91" s="377">
        <f>C91+1</f>
        <v>45678</v>
      </c>
      <c r="F91" s="378"/>
      <c r="G91" s="377">
        <f>E91+1</f>
        <v>45679</v>
      </c>
      <c r="H91" s="378"/>
      <c r="I91" s="377">
        <f>G91+1</f>
        <v>45680</v>
      </c>
      <c r="J91" s="378"/>
      <c r="K91" s="377">
        <f>I91+1</f>
        <v>45681</v>
      </c>
      <c r="L91" s="378"/>
      <c r="M91" s="379">
        <f>K91+1</f>
        <v>45682</v>
      </c>
      <c r="N91" s="380"/>
      <c r="O91" s="381">
        <f t="shared" ref="O91" si="17">M91+1</f>
        <v>45683</v>
      </c>
      <c r="P91" s="382"/>
      <c r="Q91" s="122" t="s">
        <v>18</v>
      </c>
    </row>
    <row r="92" spans="2:17">
      <c r="B92" s="128" t="s">
        <v>142</v>
      </c>
      <c r="C92" s="310"/>
      <c r="D92" s="309"/>
      <c r="E92" s="310">
        <v>20</v>
      </c>
      <c r="F92" s="309"/>
      <c r="G92" s="310"/>
      <c r="H92" s="309"/>
      <c r="I92" s="310"/>
      <c r="J92" s="309"/>
      <c r="K92" s="310"/>
      <c r="L92" s="309"/>
      <c r="M92" s="310">
        <v>30</v>
      </c>
      <c r="N92" s="309"/>
      <c r="O92" s="310"/>
      <c r="P92" s="309"/>
      <c r="Q92" s="299">
        <f>SUM(C92:O92)</f>
        <v>50</v>
      </c>
    </row>
    <row r="93" spans="2:17">
      <c r="B93" s="129" t="s">
        <v>143</v>
      </c>
      <c r="C93" s="306"/>
      <c r="D93" s="307"/>
      <c r="E93" s="306"/>
      <c r="F93" s="307"/>
      <c r="G93" s="306"/>
      <c r="H93" s="307"/>
      <c r="I93" s="306"/>
      <c r="J93" s="307"/>
      <c r="K93" s="306"/>
      <c r="L93" s="307"/>
      <c r="M93" s="306"/>
      <c r="N93" s="307"/>
      <c r="O93" s="306"/>
      <c r="P93" s="307"/>
      <c r="Q93" s="302">
        <f t="shared" ref="Q93:Q101" si="18">SUM(C93:O93)</f>
        <v>0</v>
      </c>
    </row>
    <row r="94" spans="2:17">
      <c r="B94" s="130" t="s">
        <v>144</v>
      </c>
      <c r="C94" s="300"/>
      <c r="D94" s="301"/>
      <c r="E94" s="300"/>
      <c r="F94" s="301"/>
      <c r="G94" s="300"/>
      <c r="H94" s="301"/>
      <c r="I94" s="300">
        <v>30</v>
      </c>
      <c r="J94" s="301"/>
      <c r="K94" s="300"/>
      <c r="L94" s="301"/>
      <c r="M94" s="300"/>
      <c r="N94" s="301"/>
      <c r="O94" s="300"/>
      <c r="P94" s="301"/>
      <c r="Q94" s="299">
        <f t="shared" si="18"/>
        <v>30</v>
      </c>
    </row>
    <row r="95" spans="2:17">
      <c r="B95" s="129" t="s">
        <v>145</v>
      </c>
      <c r="C95" s="306"/>
      <c r="D95" s="307"/>
      <c r="E95" s="306"/>
      <c r="F95" s="307"/>
      <c r="G95" s="306">
        <v>50</v>
      </c>
      <c r="H95" s="307"/>
      <c r="I95" s="306"/>
      <c r="J95" s="307"/>
      <c r="K95" s="306"/>
      <c r="L95" s="307"/>
      <c r="M95" s="306"/>
      <c r="N95" s="307"/>
      <c r="O95" s="306"/>
      <c r="P95" s="307"/>
      <c r="Q95" s="302">
        <f t="shared" si="18"/>
        <v>50</v>
      </c>
    </row>
    <row r="96" spans="2:17">
      <c r="B96" s="130" t="s">
        <v>146</v>
      </c>
      <c r="C96" s="300"/>
      <c r="D96" s="301"/>
      <c r="E96" s="300"/>
      <c r="F96" s="301"/>
      <c r="G96" s="300"/>
      <c r="H96" s="301"/>
      <c r="I96" s="300"/>
      <c r="J96" s="301"/>
      <c r="K96" s="300"/>
      <c r="L96" s="301"/>
      <c r="M96" s="300"/>
      <c r="N96" s="301"/>
      <c r="O96" s="300"/>
      <c r="P96" s="301"/>
      <c r="Q96" s="299">
        <f t="shared" si="18"/>
        <v>0</v>
      </c>
    </row>
    <row r="97" spans="2:17">
      <c r="B97" s="124"/>
      <c r="C97" s="306"/>
      <c r="D97" s="307"/>
      <c r="E97" s="306"/>
      <c r="F97" s="307"/>
      <c r="G97" s="306"/>
      <c r="H97" s="307"/>
      <c r="I97" s="306"/>
      <c r="J97" s="307"/>
      <c r="K97" s="306"/>
      <c r="L97" s="307"/>
      <c r="M97" s="306"/>
      <c r="N97" s="307"/>
      <c r="O97" s="306"/>
      <c r="P97" s="307"/>
      <c r="Q97" s="302">
        <f t="shared" si="18"/>
        <v>0</v>
      </c>
    </row>
    <row r="98" spans="2:17" ht="19" thickBot="1">
      <c r="B98" s="123"/>
      <c r="C98" s="310"/>
      <c r="D98" s="309"/>
      <c r="E98" s="310"/>
      <c r="F98" s="309"/>
      <c r="G98" s="310"/>
      <c r="H98" s="309"/>
      <c r="I98" s="310"/>
      <c r="J98" s="309"/>
      <c r="K98" s="310"/>
      <c r="L98" s="309"/>
      <c r="M98" s="310"/>
      <c r="N98" s="309"/>
      <c r="O98" s="310"/>
      <c r="P98" s="309"/>
      <c r="Q98" s="299">
        <f t="shared" si="18"/>
        <v>0</v>
      </c>
    </row>
    <row r="99" spans="2:17" ht="19" hidden="1" thickBot="1">
      <c r="B99" s="124">
        <f>Setting!J12</f>
        <v>0</v>
      </c>
      <c r="C99" s="85"/>
      <c r="D99" s="87"/>
      <c r="E99" s="85"/>
      <c r="F99" s="87"/>
      <c r="G99" s="85"/>
      <c r="H99" s="87"/>
      <c r="I99" s="85"/>
      <c r="J99" s="87"/>
      <c r="K99" s="85"/>
      <c r="L99" s="87"/>
      <c r="M99" s="85"/>
      <c r="N99" s="87"/>
      <c r="O99" s="85"/>
      <c r="P99" s="87"/>
      <c r="Q99" s="126">
        <f t="shared" si="18"/>
        <v>0</v>
      </c>
    </row>
    <row r="100" spans="2:17" ht="19" hidden="1" thickBot="1">
      <c r="B100" s="125">
        <f>Setting!J13</f>
        <v>0</v>
      </c>
      <c r="C100" s="86"/>
      <c r="D100" s="88"/>
      <c r="E100" s="86"/>
      <c r="F100" s="88"/>
      <c r="G100" s="86"/>
      <c r="H100" s="88"/>
      <c r="I100" s="86"/>
      <c r="J100" s="88"/>
      <c r="K100" s="86"/>
      <c r="L100" s="88"/>
      <c r="M100" s="86"/>
      <c r="N100" s="88"/>
      <c r="O100" s="86"/>
      <c r="P100" s="88"/>
      <c r="Q100" s="136">
        <f t="shared" si="18"/>
        <v>0</v>
      </c>
    </row>
    <row r="101" spans="2:17" ht="19" hidden="1" thickBot="1">
      <c r="B101" s="127">
        <f>Setting!J14</f>
        <v>0</v>
      </c>
      <c r="C101" s="115"/>
      <c r="D101" s="116"/>
      <c r="E101" s="115"/>
      <c r="F101" s="116"/>
      <c r="G101" s="115"/>
      <c r="H101" s="116"/>
      <c r="I101" s="115"/>
      <c r="J101" s="116"/>
      <c r="K101" s="115"/>
      <c r="L101" s="116"/>
      <c r="M101" s="115"/>
      <c r="N101" s="116"/>
      <c r="O101" s="115"/>
      <c r="P101" s="116"/>
      <c r="Q101" s="126">
        <f t="shared" si="18"/>
        <v>0</v>
      </c>
    </row>
    <row r="102" spans="2:17" s="282" customFormat="1" ht="19" thickBot="1">
      <c r="B102" s="117" t="s">
        <v>18</v>
      </c>
      <c r="C102" s="375">
        <f>SUM(C92:C101)</f>
        <v>0</v>
      </c>
      <c r="D102" s="376"/>
      <c r="E102" s="375">
        <f>SUM(E92:E101)</f>
        <v>20</v>
      </c>
      <c r="F102" s="376"/>
      <c r="G102" s="375">
        <f>SUM(G92:G101)</f>
        <v>50</v>
      </c>
      <c r="H102" s="376"/>
      <c r="I102" s="375">
        <f>SUM(I92:I101)</f>
        <v>30</v>
      </c>
      <c r="J102" s="376"/>
      <c r="K102" s="375">
        <f>SUM(K92:K101)</f>
        <v>0</v>
      </c>
      <c r="L102" s="376"/>
      <c r="M102" s="375">
        <f>SUM(M92:M101)</f>
        <v>30</v>
      </c>
      <c r="N102" s="376"/>
      <c r="O102" s="375">
        <f>SUM(O92:O101)</f>
        <v>0</v>
      </c>
      <c r="P102" s="376"/>
      <c r="Q102" s="303">
        <f>SUM(Q92:Q101)</f>
        <v>130</v>
      </c>
    </row>
    <row r="103" spans="2:17" ht="22" thickBot="1">
      <c r="B103" s="118" t="s">
        <v>2</v>
      </c>
      <c r="C103" s="377">
        <f>IF(O91="","",IF(O91&lt;$E$51,O91+1,""))</f>
        <v>45684</v>
      </c>
      <c r="D103" s="378"/>
      <c r="E103" s="383">
        <f>IF(C103="","",IF(C103&lt;$E$51,C103+1,""))</f>
        <v>45685</v>
      </c>
      <c r="F103" s="378"/>
      <c r="G103" s="377">
        <f t="shared" ref="G103" si="19">IF(E103="","",IF(E103&lt;$E$51,E103+1,""))</f>
        <v>45686</v>
      </c>
      <c r="H103" s="378"/>
      <c r="I103" s="377">
        <f t="shared" ref="I103" si="20">IF(G103="","",IF(G103&lt;$E$51,G103+1,""))</f>
        <v>45687</v>
      </c>
      <c r="J103" s="378"/>
      <c r="K103" s="377">
        <f t="shared" ref="K103" si="21">IF(I103="","",IF(I103&lt;$E$51,I103+1,""))</f>
        <v>45688</v>
      </c>
      <c r="L103" s="378"/>
      <c r="M103" s="379" t="str">
        <f t="shared" ref="M103" si="22">IF(K103="","",IF(K103&lt;$E$51,K103+1,""))</f>
        <v/>
      </c>
      <c r="N103" s="380"/>
      <c r="O103" s="381" t="str">
        <f t="shared" ref="O103" si="23">IF(M103="","",IF(M103&lt;$E$51,M103+1,""))</f>
        <v/>
      </c>
      <c r="P103" s="382"/>
      <c r="Q103" s="122" t="s">
        <v>18</v>
      </c>
    </row>
    <row r="104" spans="2:17">
      <c r="B104" s="128" t="s">
        <v>142</v>
      </c>
      <c r="C104" s="310"/>
      <c r="D104" s="309"/>
      <c r="E104" s="310"/>
      <c r="F104" s="309"/>
      <c r="G104" s="310">
        <v>50</v>
      </c>
      <c r="H104" s="309"/>
      <c r="I104" s="310"/>
      <c r="J104" s="309"/>
      <c r="K104" s="310"/>
      <c r="L104" s="309"/>
      <c r="M104" s="310"/>
      <c r="N104" s="309"/>
      <c r="O104" s="310"/>
      <c r="P104" s="309"/>
      <c r="Q104" s="299">
        <f>SUM(C104:O104)</f>
        <v>50</v>
      </c>
    </row>
    <row r="105" spans="2:17">
      <c r="B105" s="129" t="s">
        <v>143</v>
      </c>
      <c r="C105" s="306"/>
      <c r="D105" s="307"/>
      <c r="E105" s="306"/>
      <c r="F105" s="307"/>
      <c r="G105" s="306"/>
      <c r="H105" s="307"/>
      <c r="I105" s="306"/>
      <c r="J105" s="307"/>
      <c r="K105" s="306"/>
      <c r="L105" s="307"/>
      <c r="M105" s="306"/>
      <c r="N105" s="307"/>
      <c r="O105" s="306"/>
      <c r="P105" s="307"/>
      <c r="Q105" s="302">
        <f t="shared" ref="Q105:Q113" si="24">SUM(C105:O105)</f>
        <v>0</v>
      </c>
    </row>
    <row r="106" spans="2:17">
      <c r="B106" s="130" t="s">
        <v>144</v>
      </c>
      <c r="C106" s="300"/>
      <c r="D106" s="301"/>
      <c r="E106" s="300"/>
      <c r="F106" s="301"/>
      <c r="G106" s="300"/>
      <c r="H106" s="301"/>
      <c r="I106" s="300"/>
      <c r="J106" s="301"/>
      <c r="K106" s="300"/>
      <c r="L106" s="301"/>
      <c r="M106" s="300"/>
      <c r="N106" s="301"/>
      <c r="O106" s="300"/>
      <c r="P106" s="301"/>
      <c r="Q106" s="299">
        <f t="shared" si="24"/>
        <v>0</v>
      </c>
    </row>
    <row r="107" spans="2:17">
      <c r="B107" s="129" t="s">
        <v>145</v>
      </c>
      <c r="C107" s="306"/>
      <c r="D107" s="307"/>
      <c r="E107" s="306"/>
      <c r="F107" s="307"/>
      <c r="G107" s="306"/>
      <c r="H107" s="307"/>
      <c r="I107" s="306"/>
      <c r="J107" s="307"/>
      <c r="K107" s="306"/>
      <c r="L107" s="307"/>
      <c r="M107" s="306"/>
      <c r="N107" s="307"/>
      <c r="O107" s="306"/>
      <c r="P107" s="307"/>
      <c r="Q107" s="302">
        <f t="shared" si="24"/>
        <v>0</v>
      </c>
    </row>
    <row r="108" spans="2:17">
      <c r="B108" s="130" t="s">
        <v>146</v>
      </c>
      <c r="C108" s="300"/>
      <c r="D108" s="301"/>
      <c r="E108" s="300"/>
      <c r="F108" s="301"/>
      <c r="G108" s="300"/>
      <c r="H108" s="301"/>
      <c r="I108" s="300"/>
      <c r="J108" s="301"/>
      <c r="K108" s="300"/>
      <c r="L108" s="301"/>
      <c r="M108" s="300"/>
      <c r="N108" s="301"/>
      <c r="O108" s="300"/>
      <c r="P108" s="301"/>
      <c r="Q108" s="299">
        <f t="shared" si="24"/>
        <v>0</v>
      </c>
    </row>
    <row r="109" spans="2:17">
      <c r="B109" s="124"/>
      <c r="C109" s="306"/>
      <c r="D109" s="307"/>
      <c r="E109" s="306"/>
      <c r="F109" s="307"/>
      <c r="G109" s="306"/>
      <c r="H109" s="307"/>
      <c r="I109" s="306"/>
      <c r="J109" s="307"/>
      <c r="K109" s="306"/>
      <c r="L109" s="307"/>
      <c r="M109" s="306"/>
      <c r="N109" s="307"/>
      <c r="O109" s="306"/>
      <c r="P109" s="307"/>
      <c r="Q109" s="302">
        <f t="shared" si="24"/>
        <v>0</v>
      </c>
    </row>
    <row r="110" spans="2:17" ht="19" thickBot="1">
      <c r="B110" s="123"/>
      <c r="C110" s="310"/>
      <c r="D110" s="309"/>
      <c r="E110" s="310"/>
      <c r="F110" s="309"/>
      <c r="G110" s="310"/>
      <c r="H110" s="309"/>
      <c r="I110" s="310"/>
      <c r="J110" s="309"/>
      <c r="K110" s="310"/>
      <c r="L110" s="309"/>
      <c r="M110" s="310"/>
      <c r="N110" s="309"/>
      <c r="O110" s="310"/>
      <c r="P110" s="309"/>
      <c r="Q110" s="299">
        <f t="shared" si="24"/>
        <v>0</v>
      </c>
    </row>
    <row r="111" spans="2:17" ht="19" hidden="1" thickBot="1">
      <c r="B111" s="124">
        <f>Setting!J12</f>
        <v>0</v>
      </c>
      <c r="C111" s="85"/>
      <c r="D111" s="87"/>
      <c r="E111" s="85"/>
      <c r="F111" s="87"/>
      <c r="G111" s="85"/>
      <c r="H111" s="87"/>
      <c r="I111" s="85"/>
      <c r="J111" s="87"/>
      <c r="K111" s="85"/>
      <c r="L111" s="87"/>
      <c r="M111" s="85"/>
      <c r="N111" s="87"/>
      <c r="O111" s="85"/>
      <c r="P111" s="87"/>
      <c r="Q111" s="126">
        <f t="shared" si="24"/>
        <v>0</v>
      </c>
    </row>
    <row r="112" spans="2:17" ht="19" hidden="1" thickBot="1">
      <c r="B112" s="125">
        <f>Setting!J13</f>
        <v>0</v>
      </c>
      <c r="C112" s="86"/>
      <c r="D112" s="88"/>
      <c r="E112" s="86"/>
      <c r="F112" s="88"/>
      <c r="G112" s="86"/>
      <c r="H112" s="88"/>
      <c r="I112" s="86"/>
      <c r="J112" s="88"/>
      <c r="K112" s="86"/>
      <c r="L112" s="88"/>
      <c r="M112" s="86"/>
      <c r="N112" s="88"/>
      <c r="O112" s="86"/>
      <c r="P112" s="88"/>
      <c r="Q112" s="136">
        <f t="shared" si="24"/>
        <v>0</v>
      </c>
    </row>
    <row r="113" spans="2:17" ht="19" hidden="1" thickBot="1">
      <c r="B113" s="127">
        <f>Setting!J14</f>
        <v>0</v>
      </c>
      <c r="C113" s="115"/>
      <c r="D113" s="116"/>
      <c r="E113" s="115"/>
      <c r="F113" s="116"/>
      <c r="G113" s="115"/>
      <c r="H113" s="116"/>
      <c r="I113" s="115"/>
      <c r="J113" s="116"/>
      <c r="K113" s="115"/>
      <c r="L113" s="116"/>
      <c r="M113" s="115"/>
      <c r="N113" s="116"/>
      <c r="O113" s="115"/>
      <c r="P113" s="116"/>
      <c r="Q113" s="126">
        <f t="shared" si="24"/>
        <v>0</v>
      </c>
    </row>
    <row r="114" spans="2:17" s="282" customFormat="1" ht="19" thickBot="1">
      <c r="B114" s="117" t="s">
        <v>18</v>
      </c>
      <c r="C114" s="375">
        <f>SUM(C104:C113)</f>
        <v>0</v>
      </c>
      <c r="D114" s="376"/>
      <c r="E114" s="375">
        <f t="shared" ref="E114:O114" si="25">SUM(E104:E113)</f>
        <v>0</v>
      </c>
      <c r="F114" s="376"/>
      <c r="G114" s="375">
        <f>SUM(G104:G113)</f>
        <v>50</v>
      </c>
      <c r="H114" s="376"/>
      <c r="I114" s="375">
        <f t="shared" si="25"/>
        <v>0</v>
      </c>
      <c r="J114" s="376"/>
      <c r="K114" s="375">
        <f t="shared" si="25"/>
        <v>0</v>
      </c>
      <c r="L114" s="376"/>
      <c r="M114" s="375">
        <f t="shared" si="25"/>
        <v>0</v>
      </c>
      <c r="N114" s="376"/>
      <c r="O114" s="375">
        <f t="shared" si="25"/>
        <v>0</v>
      </c>
      <c r="P114" s="376"/>
      <c r="Q114" s="303">
        <f t="shared" ref="Q114" si="26">SUM(Q104:Q113)</f>
        <v>50</v>
      </c>
    </row>
    <row r="115" spans="2:17" ht="22" thickBot="1">
      <c r="B115" s="118" t="s">
        <v>2</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28" t="s">
        <v>142</v>
      </c>
      <c r="C116" s="310"/>
      <c r="D116" s="309"/>
      <c r="E116" s="310"/>
      <c r="F116" s="309"/>
      <c r="G116" s="310"/>
      <c r="H116" s="309"/>
      <c r="I116" s="310"/>
      <c r="J116" s="309"/>
      <c r="K116" s="310"/>
      <c r="L116" s="309"/>
      <c r="M116" s="310"/>
      <c r="N116" s="309"/>
      <c r="O116" s="310"/>
      <c r="P116" s="309"/>
      <c r="Q116" s="299">
        <f>SUM(C116:O116)</f>
        <v>0</v>
      </c>
    </row>
    <row r="117" spans="2:17">
      <c r="B117" s="129" t="s">
        <v>143</v>
      </c>
      <c r="C117" s="306"/>
      <c r="D117" s="307"/>
      <c r="E117" s="306"/>
      <c r="F117" s="307"/>
      <c r="G117" s="306"/>
      <c r="H117" s="307"/>
      <c r="I117" s="306"/>
      <c r="J117" s="307"/>
      <c r="K117" s="306"/>
      <c r="L117" s="307"/>
      <c r="M117" s="306"/>
      <c r="N117" s="307"/>
      <c r="O117" s="306"/>
      <c r="P117" s="307"/>
      <c r="Q117" s="302">
        <f>SUM(C117:O117)</f>
        <v>0</v>
      </c>
    </row>
    <row r="118" spans="2:17">
      <c r="B118" s="130" t="s">
        <v>144</v>
      </c>
      <c r="C118" s="300"/>
      <c r="D118" s="301"/>
      <c r="E118" s="300"/>
      <c r="F118" s="301"/>
      <c r="G118" s="300"/>
      <c r="H118" s="301"/>
      <c r="I118" s="300"/>
      <c r="J118" s="301"/>
      <c r="K118" s="300"/>
      <c r="L118" s="301"/>
      <c r="M118" s="300"/>
      <c r="N118" s="301"/>
      <c r="O118" s="300"/>
      <c r="P118" s="301"/>
      <c r="Q118" s="299">
        <f t="shared" ref="Q118:Q125" si="32">SUM(C118:O118)</f>
        <v>0</v>
      </c>
    </row>
    <row r="119" spans="2:17">
      <c r="B119" s="129" t="s">
        <v>145</v>
      </c>
      <c r="C119" s="306"/>
      <c r="D119" s="307"/>
      <c r="E119" s="306"/>
      <c r="F119" s="307"/>
      <c r="G119" s="306"/>
      <c r="H119" s="307"/>
      <c r="I119" s="306"/>
      <c r="J119" s="307"/>
      <c r="K119" s="306"/>
      <c r="L119" s="307"/>
      <c r="M119" s="306"/>
      <c r="N119" s="307"/>
      <c r="O119" s="306"/>
      <c r="P119" s="307"/>
      <c r="Q119" s="302">
        <f t="shared" si="32"/>
        <v>0</v>
      </c>
    </row>
    <row r="120" spans="2:17">
      <c r="B120" s="130" t="s">
        <v>146</v>
      </c>
      <c r="C120" s="300"/>
      <c r="D120" s="301"/>
      <c r="E120" s="300"/>
      <c r="F120" s="301"/>
      <c r="G120" s="300"/>
      <c r="H120" s="301"/>
      <c r="I120" s="300"/>
      <c r="J120" s="301"/>
      <c r="K120" s="300"/>
      <c r="L120" s="301"/>
      <c r="M120" s="300"/>
      <c r="N120" s="301"/>
      <c r="O120" s="300"/>
      <c r="P120" s="301"/>
      <c r="Q120" s="299">
        <f t="shared" si="32"/>
        <v>0</v>
      </c>
    </row>
    <row r="121" spans="2:17">
      <c r="B121" s="124"/>
      <c r="C121" s="306"/>
      <c r="D121" s="307"/>
      <c r="E121" s="306"/>
      <c r="F121" s="307"/>
      <c r="G121" s="306"/>
      <c r="H121" s="307"/>
      <c r="I121" s="306"/>
      <c r="J121" s="307"/>
      <c r="K121" s="306"/>
      <c r="L121" s="307"/>
      <c r="M121" s="306"/>
      <c r="N121" s="307"/>
      <c r="O121" s="306"/>
      <c r="P121" s="307"/>
      <c r="Q121" s="302">
        <f t="shared" si="32"/>
        <v>0</v>
      </c>
    </row>
    <row r="122" spans="2:17" ht="19" thickBot="1">
      <c r="B122" s="123"/>
      <c r="C122" s="310"/>
      <c r="D122" s="309"/>
      <c r="E122" s="310"/>
      <c r="F122" s="309"/>
      <c r="G122" s="310"/>
      <c r="H122" s="309"/>
      <c r="I122" s="310"/>
      <c r="J122" s="309"/>
      <c r="K122" s="310"/>
      <c r="L122" s="309"/>
      <c r="M122" s="310"/>
      <c r="N122" s="309"/>
      <c r="O122" s="310"/>
      <c r="P122" s="309"/>
      <c r="Q122" s="299">
        <f t="shared" si="32"/>
        <v>0</v>
      </c>
    </row>
    <row r="123" spans="2:17" ht="19" hidden="1" thickBot="1">
      <c r="B123" s="124">
        <f>Setting!J25</f>
        <v>0</v>
      </c>
      <c r="C123" s="85"/>
      <c r="D123" s="87"/>
      <c r="E123" s="85"/>
      <c r="F123" s="87"/>
      <c r="G123" s="85"/>
      <c r="H123" s="87"/>
      <c r="I123" s="85"/>
      <c r="J123" s="87"/>
      <c r="K123" s="85"/>
      <c r="L123" s="87"/>
      <c r="M123" s="85"/>
      <c r="N123" s="87"/>
      <c r="O123" s="85"/>
      <c r="P123" s="87"/>
      <c r="Q123" s="126">
        <f t="shared" si="32"/>
        <v>0</v>
      </c>
    </row>
    <row r="124" spans="2:17" ht="19" hidden="1" thickBot="1">
      <c r="B124" s="125">
        <f>Setting!J26</f>
        <v>0</v>
      </c>
      <c r="C124" s="86"/>
      <c r="D124" s="88"/>
      <c r="E124" s="86"/>
      <c r="F124" s="88"/>
      <c r="G124" s="86"/>
      <c r="H124" s="88"/>
      <c r="I124" s="86"/>
      <c r="J124" s="88"/>
      <c r="K124" s="86"/>
      <c r="L124" s="88"/>
      <c r="M124" s="86"/>
      <c r="N124" s="88"/>
      <c r="O124" s="86"/>
      <c r="P124" s="88"/>
      <c r="Q124" s="136">
        <f t="shared" si="32"/>
        <v>0</v>
      </c>
    </row>
    <row r="125" spans="2:17" ht="19" hidden="1" thickBot="1">
      <c r="B125" s="127">
        <f>Setting!J27</f>
        <v>0</v>
      </c>
      <c r="C125" s="115"/>
      <c r="D125" s="116"/>
      <c r="E125" s="115"/>
      <c r="F125" s="116"/>
      <c r="G125" s="115"/>
      <c r="H125" s="116"/>
      <c r="I125" s="115"/>
      <c r="J125" s="116"/>
      <c r="K125" s="115"/>
      <c r="L125" s="116"/>
      <c r="M125" s="115"/>
      <c r="N125" s="116"/>
      <c r="O125" s="115"/>
      <c r="P125" s="116"/>
      <c r="Q125" s="126">
        <f t="shared" si="32"/>
        <v>0</v>
      </c>
    </row>
    <row r="126" spans="2:17" ht="19" thickBot="1">
      <c r="B126" s="117" t="s">
        <v>18</v>
      </c>
      <c r="C126" s="384">
        <f>SUM(C116:C125)</f>
        <v>0</v>
      </c>
      <c r="D126" s="385"/>
      <c r="E126" s="384">
        <f t="shared" ref="E126" si="33">SUM(E116:E125)</f>
        <v>0</v>
      </c>
      <c r="F126" s="385"/>
      <c r="G126" s="384">
        <f>SUM(G116:G125)</f>
        <v>0</v>
      </c>
      <c r="H126" s="385"/>
      <c r="I126" s="384">
        <f t="shared" ref="I126" si="34">SUM(I116:I125)</f>
        <v>0</v>
      </c>
      <c r="J126" s="385"/>
      <c r="K126" s="384">
        <f t="shared" ref="K126" si="35">SUM(K116:K125)</f>
        <v>0</v>
      </c>
      <c r="L126" s="385"/>
      <c r="M126" s="384">
        <f t="shared" ref="M126" si="36">SUM(M116:M125)</f>
        <v>0</v>
      </c>
      <c r="N126" s="385"/>
      <c r="O126" s="384">
        <f t="shared" ref="O126" si="37">SUM(O116:O125)</f>
        <v>0</v>
      </c>
      <c r="P126" s="385"/>
      <c r="Q126" s="311">
        <f>SUM(Q116:Q125)</f>
        <v>0</v>
      </c>
    </row>
  </sheetData>
  <sheetProtection selectLockedCells="1" autoFilter="0"/>
  <autoFilter ref="B54:Q126" xr:uid="{D23F333B-189A-4F40-8D18-FC328FFCA9E0}">
    <filterColumn colId="0">
      <customFilters>
        <customFilter operator="notEqual" val=" "/>
      </customFilters>
    </filterColumn>
    <filterColumn colId="1" showButton="0"/>
    <filterColumn colId="3" showButton="0"/>
    <filterColumn colId="5" showButton="0"/>
    <filterColumn colId="7" showButton="0"/>
    <filterColumn colId="9" showButton="0"/>
    <filterColumn colId="11" showButton="0"/>
    <filterColumn colId="13" showButton="0"/>
  </autoFilter>
  <mergeCells count="116">
    <mergeCell ref="O126:P126"/>
    <mergeCell ref="C126:D126"/>
    <mergeCell ref="E126:F126"/>
    <mergeCell ref="G126:H126"/>
    <mergeCell ref="I126:J126"/>
    <mergeCell ref="K126:L126"/>
    <mergeCell ref="M126:N126"/>
    <mergeCell ref="O114:P114"/>
    <mergeCell ref="C115:D115"/>
    <mergeCell ref="E115:F115"/>
    <mergeCell ref="G115:H115"/>
    <mergeCell ref="I115:J115"/>
    <mergeCell ref="K115:L115"/>
    <mergeCell ref="M115:N115"/>
    <mergeCell ref="O115:P115"/>
    <mergeCell ref="C114:D114"/>
    <mergeCell ref="E114:F114"/>
    <mergeCell ref="G114:H114"/>
    <mergeCell ref="I114:J114"/>
    <mergeCell ref="K114:L114"/>
    <mergeCell ref="M114:N114"/>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M102:N102"/>
    <mergeCell ref="O90:P90"/>
    <mergeCell ref="C91:D91"/>
    <mergeCell ref="E91:F91"/>
    <mergeCell ref="G91:H91"/>
    <mergeCell ref="I91:J91"/>
    <mergeCell ref="K91:L91"/>
    <mergeCell ref="M91:N91"/>
    <mergeCell ref="O91:P91"/>
    <mergeCell ref="C90:D90"/>
    <mergeCell ref="E90:F90"/>
    <mergeCell ref="G90:H90"/>
    <mergeCell ref="I90:J90"/>
    <mergeCell ref="K90:L90"/>
    <mergeCell ref="M90:N90"/>
    <mergeCell ref="O78:P78"/>
    <mergeCell ref="C79:D79"/>
    <mergeCell ref="E79:F79"/>
    <mergeCell ref="G79:H79"/>
    <mergeCell ref="I79:J79"/>
    <mergeCell ref="K79:L79"/>
    <mergeCell ref="M79:N79"/>
    <mergeCell ref="O79:P79"/>
    <mergeCell ref="C78:D78"/>
    <mergeCell ref="E78:F78"/>
    <mergeCell ref="G78:H78"/>
    <mergeCell ref="I78:J78"/>
    <mergeCell ref="K78:L78"/>
    <mergeCell ref="M78:N78"/>
    <mergeCell ref="O66:P66"/>
    <mergeCell ref="C67:D67"/>
    <mergeCell ref="E67:F67"/>
    <mergeCell ref="G67:H67"/>
    <mergeCell ref="I67:J67"/>
    <mergeCell ref="K67:L67"/>
    <mergeCell ref="M67:N67"/>
    <mergeCell ref="O67:P67"/>
    <mergeCell ref="C66:D66"/>
    <mergeCell ref="E66:F66"/>
    <mergeCell ref="G66:H66"/>
    <mergeCell ref="I66:J66"/>
    <mergeCell ref="K66:L66"/>
    <mergeCell ref="M66:N66"/>
    <mergeCell ref="O54:P54"/>
    <mergeCell ref="C55:D55"/>
    <mergeCell ref="E55:F55"/>
    <mergeCell ref="G55:H55"/>
    <mergeCell ref="I55:J55"/>
    <mergeCell ref="K55:L55"/>
    <mergeCell ref="M55:N55"/>
    <mergeCell ref="O55:P55"/>
    <mergeCell ref="C54:D54"/>
    <mergeCell ref="E54:F54"/>
    <mergeCell ref="G54:H54"/>
    <mergeCell ref="I54:J54"/>
    <mergeCell ref="K54:L54"/>
    <mergeCell ref="M54:N54"/>
    <mergeCell ref="M50:N50"/>
    <mergeCell ref="O50:P50"/>
    <mergeCell ref="C53:D53"/>
    <mergeCell ref="E53:F53"/>
    <mergeCell ref="G53:H53"/>
    <mergeCell ref="I53:J53"/>
    <mergeCell ref="K53:L53"/>
    <mergeCell ref="M53:N53"/>
    <mergeCell ref="O53:P53"/>
    <mergeCell ref="B32:D32"/>
    <mergeCell ref="C50:D50"/>
    <mergeCell ref="E50:F50"/>
    <mergeCell ref="G50:H50"/>
    <mergeCell ref="I50:J50"/>
    <mergeCell ref="B4:C4"/>
    <mergeCell ref="D4:E4"/>
    <mergeCell ref="F4:G4"/>
    <mergeCell ref="H4:I4"/>
    <mergeCell ref="J4:K4"/>
    <mergeCell ref="B18:D18"/>
    <mergeCell ref="K50:L50"/>
    <mergeCell ref="B33:D34"/>
    <mergeCell ref="L7:L8"/>
    <mergeCell ref="F38:L38"/>
    <mergeCell ref="F18:L18"/>
  </mergeCells>
  <phoneticPr fontId="1"/>
  <conditionalFormatting sqref="B602">
    <cfRule type="expression" dxfId="565" priority="42">
      <formula>$C601=1</formula>
    </cfRule>
  </conditionalFormatting>
  <conditionalFormatting sqref="C16 E16 G16 I16 K16">
    <cfRule type="cellIs" dxfId="564" priority="40" operator="equal">
      <formula>0</formula>
    </cfRule>
  </conditionalFormatting>
  <conditionalFormatting sqref="C66 E66 G66 I66 K66 M66 O66">
    <cfRule type="cellIs" dxfId="563" priority="44" operator="equal">
      <formula>0</formula>
    </cfRule>
    <cfRule type="cellIs" dxfId="562" priority="43" operator="equal">
      <formula>0</formula>
    </cfRule>
  </conditionalFormatting>
  <conditionalFormatting sqref="C78 E78 G78 I78 K78 M78 O78">
    <cfRule type="cellIs" dxfId="561" priority="38" operator="equal">
      <formula>0</formula>
    </cfRule>
    <cfRule type="cellIs" dxfId="560" priority="39" operator="equal">
      <formula>0</formula>
    </cfRule>
  </conditionalFormatting>
  <conditionalFormatting sqref="C90 E90 G90 I90 K90 M90 O90">
    <cfRule type="cellIs" dxfId="559" priority="35" operator="equal">
      <formula>0</formula>
    </cfRule>
    <cfRule type="cellIs" dxfId="558" priority="36" operator="equal">
      <formula>0</formula>
    </cfRule>
  </conditionalFormatting>
  <conditionalFormatting sqref="C102 E102 G102 I102 K102 M102 O102">
    <cfRule type="cellIs" dxfId="557" priority="32" operator="equal">
      <formula>0</formula>
    </cfRule>
    <cfRule type="cellIs" dxfId="556" priority="33" operator="equal">
      <formula>0</formula>
    </cfRule>
  </conditionalFormatting>
  <conditionalFormatting sqref="C114 E114 G114 I114 K114 M114 O114">
    <cfRule type="cellIs" dxfId="555" priority="30" operator="equal">
      <formula>0</formula>
    </cfRule>
    <cfRule type="cellIs" dxfId="554" priority="29" operator="equal">
      <formula>0</formula>
    </cfRule>
  </conditionalFormatting>
  <conditionalFormatting sqref="C126 E126 G126 I126 K126 M126 O126">
    <cfRule type="cellIs" dxfId="553" priority="26" operator="equal">
      <formula>0</formula>
    </cfRule>
    <cfRule type="cellIs" dxfId="552" priority="27" operator="equal">
      <formula>0</formula>
    </cfRule>
  </conditionalFormatting>
  <conditionalFormatting sqref="C30:D30 B33 B36:D36 D37:D42 D44:D49">
    <cfRule type="cellIs" dxfId="551" priority="47" operator="equal">
      <formula>0</formula>
    </cfRule>
  </conditionalFormatting>
  <conditionalFormatting sqref="C55:P55">
    <cfRule type="expression" dxfId="550" priority="23">
      <formula>COUNTIF(祝日,C$55)=1</formula>
    </cfRule>
  </conditionalFormatting>
  <conditionalFormatting sqref="C67:P67">
    <cfRule type="expression" dxfId="549" priority="48">
      <formula>COUNTIF(祝日,C$67)=1</formula>
    </cfRule>
    <cfRule type="expression" dxfId="548" priority="49">
      <formula>#REF!=1</formula>
    </cfRule>
    <cfRule type="expression" dxfId="547" priority="50">
      <formula>#REF!=7</formula>
    </cfRule>
  </conditionalFormatting>
  <conditionalFormatting sqref="C79:P79">
    <cfRule type="expression" dxfId="546" priority="51">
      <formula>COUNTIF(祝日,C$79)=1</formula>
    </cfRule>
    <cfRule type="expression" dxfId="545" priority="52">
      <formula>#REF!=1</formula>
    </cfRule>
    <cfRule type="expression" dxfId="544" priority="53">
      <formula>#REF!=7</formula>
    </cfRule>
  </conditionalFormatting>
  <conditionalFormatting sqref="C91:P91">
    <cfRule type="expression" dxfId="543" priority="54">
      <formula>COUNTIF(祝日,C$91)=1</formula>
    </cfRule>
    <cfRule type="expression" dxfId="542" priority="55">
      <formula>#REF!=1</formula>
    </cfRule>
    <cfRule type="expression" dxfId="541" priority="56">
      <formula>#REF!=7</formula>
    </cfRule>
  </conditionalFormatting>
  <conditionalFormatting sqref="C103:P103 C115:P115">
    <cfRule type="expression" dxfId="540" priority="59">
      <formula>COUNTIF(祝日,C$103)=1</formula>
    </cfRule>
    <cfRule type="expression" dxfId="539" priority="58">
      <formula>#REF!=7</formula>
    </cfRule>
    <cfRule type="expression" dxfId="538" priority="57">
      <formula>#REF!=1</formula>
    </cfRule>
  </conditionalFormatting>
  <conditionalFormatting sqref="D20:D29">
    <cfRule type="cellIs" dxfId="537" priority="1" operator="equal">
      <formula>0</formula>
    </cfRule>
  </conditionalFormatting>
  <conditionalFormatting sqref="E19">
    <cfRule type="cellIs" dxfId="536" priority="45" operator="equal">
      <formula>0</formula>
    </cfRule>
  </conditionalFormatting>
  <conditionalFormatting sqref="L5">
    <cfRule type="cellIs" dxfId="535" priority="21" operator="equal">
      <formula>0</formula>
    </cfRule>
  </conditionalFormatting>
  <conditionalFormatting sqref="L7">
    <cfRule type="cellIs" dxfId="534" priority="22" operator="equal">
      <formula>0</formula>
    </cfRule>
  </conditionalFormatting>
  <conditionalFormatting sqref="Q56:Q65">
    <cfRule type="cellIs" dxfId="533" priority="18" operator="equal">
      <formula>0</formula>
    </cfRule>
  </conditionalFormatting>
  <conditionalFormatting sqref="Q66">
    <cfRule type="cellIs" dxfId="532" priority="19" operator="equal">
      <formula>0</formula>
    </cfRule>
    <cfRule type="cellIs" dxfId="531" priority="20" operator="equal">
      <formula>0</formula>
    </cfRule>
  </conditionalFormatting>
  <conditionalFormatting sqref="Q68:Q77">
    <cfRule type="cellIs" dxfId="530" priority="7" operator="equal">
      <formula>0</formula>
    </cfRule>
  </conditionalFormatting>
  <conditionalFormatting sqref="Q78">
    <cfRule type="cellIs" dxfId="529" priority="16" operator="equal">
      <formula>0</formula>
    </cfRule>
    <cfRule type="cellIs" dxfId="528" priority="17" operator="equal">
      <formula>0</formula>
    </cfRule>
  </conditionalFormatting>
  <conditionalFormatting sqref="Q80:Q89">
    <cfRule type="cellIs" dxfId="527" priority="6" operator="equal">
      <formula>0</formula>
    </cfRule>
  </conditionalFormatting>
  <conditionalFormatting sqref="Q90">
    <cfRule type="cellIs" dxfId="526" priority="15" operator="equal">
      <formula>0</formula>
    </cfRule>
    <cfRule type="cellIs" dxfId="525" priority="14" operator="equal">
      <formula>0</formula>
    </cfRule>
  </conditionalFormatting>
  <conditionalFormatting sqref="Q92:Q101">
    <cfRule type="cellIs" dxfId="524" priority="5" operator="equal">
      <formula>0</formula>
    </cfRule>
  </conditionalFormatting>
  <conditionalFormatting sqref="Q102">
    <cfRule type="cellIs" dxfId="523" priority="13" operator="equal">
      <formula>0</formula>
    </cfRule>
    <cfRule type="cellIs" dxfId="522" priority="12" operator="equal">
      <formula>0</formula>
    </cfRule>
  </conditionalFormatting>
  <conditionalFormatting sqref="Q104:Q113">
    <cfRule type="cellIs" dxfId="521" priority="4" operator="equal">
      <formula>0</formula>
    </cfRule>
  </conditionalFormatting>
  <conditionalFormatting sqref="Q114">
    <cfRule type="cellIs" dxfId="520" priority="10" operator="equal">
      <formula>0</formula>
    </cfRule>
    <cfRule type="cellIs" dxfId="519" priority="11" operator="equal">
      <formula>0</formula>
    </cfRule>
  </conditionalFormatting>
  <conditionalFormatting sqref="Q116:Q125">
    <cfRule type="cellIs" dxfId="518" priority="3" operator="equal">
      <formula>0</formula>
    </cfRule>
  </conditionalFormatting>
  <conditionalFormatting sqref="Q126">
    <cfRule type="cellIs" dxfId="517" priority="9" operator="equal">
      <formula>0</formula>
    </cfRule>
    <cfRule type="cellIs" dxfId="516" priority="8" operator="equal">
      <formula>0</formula>
    </cfRule>
  </conditionalFormatting>
  <pageMargins left="0.25" right="0.25" top="0.75" bottom="0.75" header="0.3" footer="0.3"/>
  <pageSetup paperSize="9" scale="86"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D8BC-4C6E-4EE0-98C5-ABB870C5995F}">
  <sheetPr codeName="Sheet19">
    <tabColor theme="9" tint="0.59999389629810485"/>
    <pageSetUpPr fitToPage="1"/>
  </sheetPr>
  <dimension ref="B1:T30"/>
  <sheetViews>
    <sheetView showGridLines="0" workbookViewId="0">
      <selection activeCell="L6" sqref="L6"/>
    </sheetView>
  </sheetViews>
  <sheetFormatPr baseColWidth="10" defaultColWidth="8.83203125" defaultRowHeight="18"/>
  <cols>
    <col min="1" max="1" width="4.33203125" customWidth="1"/>
    <col min="2" max="2" width="23.83203125" style="20" customWidth="1"/>
    <col min="3" max="3" width="2.83203125" style="20" customWidth="1"/>
    <col min="4" max="4" width="24.5" style="20" customWidth="1"/>
    <col min="5" max="5" width="3" style="21" customWidth="1"/>
    <col min="6" max="6" width="24.6640625" style="20" customWidth="1"/>
    <col min="7" max="7" width="2.1640625" customWidth="1"/>
    <col min="8" max="8" width="24.5" style="20" customWidth="1"/>
    <col min="9" max="9" width="2.33203125" customWidth="1"/>
    <col min="10" max="10" width="24.5" style="20" customWidth="1"/>
    <col min="11" max="11" width="2.33203125" customWidth="1"/>
    <col min="12" max="12" width="23.6640625" customWidth="1"/>
    <col min="13" max="13" width="2.33203125" customWidth="1"/>
    <col min="14" max="14" width="9" customWidth="1"/>
    <col min="15" max="15" width="15.1640625" customWidth="1"/>
    <col min="16" max="17" width="9" customWidth="1"/>
    <col min="18" max="18" width="18.5" customWidth="1"/>
    <col min="19" max="89" width="9" customWidth="1"/>
  </cols>
  <sheetData>
    <row r="1" spans="2:20" ht="54.75" customHeight="1">
      <c r="B1" s="12" t="s">
        <v>9</v>
      </c>
      <c r="C1" s="13"/>
      <c r="D1" s="13"/>
      <c r="E1" s="14"/>
      <c r="F1" s="13"/>
      <c r="G1" s="8"/>
      <c r="H1" s="13"/>
      <c r="I1" s="8"/>
      <c r="J1" s="13"/>
      <c r="K1" s="8"/>
      <c r="L1" s="8"/>
      <c r="M1" s="8"/>
      <c r="Q1" s="61">
        <v>1</v>
      </c>
      <c r="R1" s="98"/>
      <c r="S1" s="99"/>
      <c r="T1" s="46"/>
    </row>
    <row r="2" spans="2:20" ht="7.5" customHeight="1">
      <c r="B2" s="15"/>
      <c r="C2" s="13"/>
      <c r="D2" s="13"/>
      <c r="E2" s="14"/>
      <c r="F2" s="13"/>
      <c r="G2" s="8"/>
      <c r="H2" s="13"/>
      <c r="I2" s="8"/>
      <c r="J2" s="13"/>
      <c r="K2" s="8"/>
      <c r="L2" s="8"/>
      <c r="M2" s="8"/>
      <c r="Q2" s="62"/>
      <c r="R2" s="98"/>
      <c r="S2" s="99"/>
      <c r="T2" s="46"/>
    </row>
    <row r="3" spans="2:20" ht="14.25" customHeight="1">
      <c r="B3" s="13"/>
      <c r="C3" s="13"/>
      <c r="D3" s="13"/>
      <c r="E3" s="14"/>
      <c r="F3" s="13"/>
      <c r="G3" s="8"/>
      <c r="H3" s="13"/>
      <c r="I3" s="8"/>
      <c r="J3" s="13"/>
      <c r="K3" s="8"/>
      <c r="L3" s="8"/>
      <c r="M3" s="8"/>
      <c r="Q3" s="62"/>
      <c r="R3" s="98"/>
      <c r="S3" s="99"/>
      <c r="T3" s="46"/>
    </row>
    <row r="4" spans="2:20" ht="30" customHeight="1">
      <c r="B4" s="142" t="s">
        <v>3</v>
      </c>
      <c r="C4" s="49"/>
      <c r="D4" s="142" t="s">
        <v>4</v>
      </c>
      <c r="E4" s="50"/>
      <c r="F4" s="142" t="s">
        <v>5</v>
      </c>
      <c r="G4" s="51"/>
      <c r="H4" s="142" t="s">
        <v>6</v>
      </c>
      <c r="I4" s="51"/>
      <c r="J4" s="142" t="s">
        <v>7</v>
      </c>
      <c r="K4" s="9"/>
      <c r="L4" s="142" t="s">
        <v>8</v>
      </c>
      <c r="M4" s="9"/>
      <c r="N4" s="386" t="s">
        <v>126</v>
      </c>
      <c r="O4" s="387"/>
      <c r="Q4" s="62"/>
      <c r="R4" s="98"/>
      <c r="S4" s="99"/>
      <c r="T4" s="46"/>
    </row>
    <row r="5" spans="2:20" ht="30" customHeight="1">
      <c r="B5" s="16"/>
      <c r="C5" s="17"/>
      <c r="D5" s="18"/>
      <c r="E5" s="19"/>
      <c r="F5" s="16"/>
      <c r="G5" s="11"/>
      <c r="H5" s="16"/>
      <c r="I5" s="11"/>
      <c r="J5" s="18"/>
      <c r="K5" s="11"/>
      <c r="L5" s="143">
        <v>46388</v>
      </c>
      <c r="M5" s="11"/>
      <c r="N5" s="47">
        <v>1</v>
      </c>
      <c r="O5" s="48" t="s">
        <v>94</v>
      </c>
      <c r="Q5" s="62"/>
      <c r="R5" s="98"/>
      <c r="S5" s="99"/>
      <c r="T5" s="46"/>
    </row>
    <row r="6" spans="2:20" ht="30" customHeight="1">
      <c r="B6" s="18"/>
      <c r="C6" s="17"/>
      <c r="D6" s="18"/>
      <c r="E6" s="19"/>
      <c r="F6" s="18"/>
      <c r="G6" s="11"/>
      <c r="H6" s="18"/>
      <c r="I6" s="11"/>
      <c r="J6" s="18"/>
      <c r="K6" s="11"/>
      <c r="L6" s="143"/>
      <c r="M6" s="11"/>
      <c r="Q6" s="62"/>
      <c r="R6" s="98"/>
      <c r="S6" s="99"/>
      <c r="T6" s="46"/>
    </row>
    <row r="7" spans="2:20" ht="30" customHeight="1">
      <c r="B7" s="18"/>
      <c r="C7" s="17"/>
      <c r="D7" s="18"/>
      <c r="E7" s="19"/>
      <c r="F7" s="18"/>
      <c r="G7" s="11"/>
      <c r="H7" s="18"/>
      <c r="I7" s="11"/>
      <c r="J7" s="18"/>
      <c r="K7" s="11"/>
      <c r="L7" s="143"/>
      <c r="M7" s="11"/>
      <c r="Q7" s="62"/>
      <c r="R7" s="98"/>
      <c r="S7" s="99"/>
      <c r="T7" s="46"/>
    </row>
    <row r="8" spans="2:20" ht="30" customHeight="1">
      <c r="B8" s="18"/>
      <c r="C8" s="17"/>
      <c r="D8" s="18"/>
      <c r="E8" s="19"/>
      <c r="F8" s="18"/>
      <c r="G8" s="11"/>
      <c r="H8" s="18"/>
      <c r="I8" s="11"/>
      <c r="J8" s="18"/>
      <c r="K8" s="11"/>
      <c r="L8" s="143"/>
      <c r="M8" s="11"/>
      <c r="Q8" s="62"/>
      <c r="R8" s="98"/>
      <c r="S8" s="99"/>
      <c r="T8" s="46"/>
    </row>
    <row r="9" spans="2:20" ht="30" customHeight="1">
      <c r="B9" s="18"/>
      <c r="C9" s="17"/>
      <c r="D9" s="18"/>
      <c r="E9" s="19"/>
      <c r="F9" s="18"/>
      <c r="G9" s="11"/>
      <c r="H9" s="18"/>
      <c r="I9" s="11"/>
      <c r="J9" s="18"/>
      <c r="K9" s="11"/>
      <c r="L9" s="143"/>
      <c r="M9" s="11"/>
      <c r="Q9" s="62"/>
      <c r="R9" s="98"/>
      <c r="S9" s="99"/>
      <c r="T9" s="46"/>
    </row>
    <row r="10" spans="2:20" ht="30" customHeight="1">
      <c r="B10" s="18"/>
      <c r="C10" s="17"/>
      <c r="D10" s="18"/>
      <c r="E10" s="19"/>
      <c r="F10" s="18"/>
      <c r="G10" s="11"/>
      <c r="H10" s="18"/>
      <c r="I10" s="11"/>
      <c r="J10" s="18"/>
      <c r="K10" s="11"/>
      <c r="L10" s="143"/>
      <c r="M10" s="11"/>
      <c r="Q10" s="62"/>
      <c r="R10" s="98"/>
      <c r="S10" s="99"/>
      <c r="T10" s="46"/>
    </row>
    <row r="11" spans="2:20" ht="30" customHeight="1">
      <c r="B11" s="18"/>
      <c r="C11" s="17"/>
      <c r="D11" s="18"/>
      <c r="E11" s="19"/>
      <c r="F11" s="18"/>
      <c r="G11" s="11"/>
      <c r="H11" s="18"/>
      <c r="I11" s="11"/>
      <c r="J11" s="18"/>
      <c r="K11" s="11"/>
      <c r="L11" s="143"/>
      <c r="M11" s="11"/>
      <c r="Q11" s="62"/>
      <c r="R11" s="98"/>
      <c r="S11" s="99"/>
      <c r="T11" s="46"/>
    </row>
    <row r="12" spans="2:20" ht="30" customHeight="1">
      <c r="B12" s="18"/>
      <c r="C12" s="17"/>
      <c r="D12" s="18"/>
      <c r="E12" s="19"/>
      <c r="F12" s="18"/>
      <c r="G12" s="11"/>
      <c r="H12" s="18"/>
      <c r="I12" s="11"/>
      <c r="J12" s="18"/>
      <c r="K12" s="11"/>
      <c r="L12" s="143"/>
      <c r="M12" s="11"/>
      <c r="Q12" s="62"/>
      <c r="R12" s="98"/>
      <c r="S12" s="99"/>
      <c r="T12" s="46"/>
    </row>
    <row r="13" spans="2:20" ht="30" customHeight="1">
      <c r="B13" s="18"/>
      <c r="C13" s="17"/>
      <c r="D13" s="18"/>
      <c r="E13" s="19"/>
      <c r="F13" s="18"/>
      <c r="G13" s="11"/>
      <c r="H13" s="18"/>
      <c r="I13" s="11"/>
      <c r="J13" s="18"/>
      <c r="K13" s="11"/>
      <c r="L13" s="143"/>
      <c r="M13" s="11"/>
      <c r="Q13" s="62"/>
      <c r="R13" s="98"/>
      <c r="S13" s="99"/>
      <c r="T13" s="46"/>
    </row>
    <row r="14" spans="2:20" ht="30" customHeight="1">
      <c r="B14" s="41"/>
      <c r="C14" s="17"/>
      <c r="D14" s="41"/>
      <c r="E14" s="19"/>
      <c r="F14" s="41"/>
      <c r="G14" s="11"/>
      <c r="H14" s="41"/>
      <c r="I14" s="11"/>
      <c r="J14" s="41"/>
      <c r="K14" s="11"/>
      <c r="L14" s="144"/>
      <c r="M14" s="11"/>
      <c r="Q14" s="62"/>
      <c r="R14" s="98"/>
      <c r="S14" s="99"/>
      <c r="T14" s="46"/>
    </row>
    <row r="15" spans="2:20" ht="30" customHeight="1">
      <c r="I15" s="11"/>
      <c r="K15" s="11"/>
      <c r="L15" s="143"/>
      <c r="M15" s="11"/>
      <c r="Q15" s="62"/>
      <c r="R15" s="98"/>
      <c r="S15" s="99"/>
      <c r="T15" s="46"/>
    </row>
    <row r="16" spans="2:20" ht="30" customHeight="1">
      <c r="I16" s="11"/>
      <c r="K16" s="11"/>
      <c r="L16" s="143"/>
      <c r="M16" s="11"/>
      <c r="Q16" s="62"/>
      <c r="R16" s="98"/>
      <c r="S16" s="99"/>
      <c r="T16" s="46"/>
    </row>
    <row r="17" spans="9:19" ht="30" customHeight="1">
      <c r="I17" s="11"/>
      <c r="K17" s="11"/>
      <c r="L17" s="143"/>
      <c r="M17" s="11"/>
      <c r="Q17" s="62"/>
      <c r="R17" s="98"/>
      <c r="S17" s="99"/>
    </row>
    <row r="18" spans="9:19" ht="30" customHeight="1">
      <c r="I18" s="11"/>
      <c r="K18" s="11"/>
      <c r="L18" s="143"/>
      <c r="M18" s="11"/>
      <c r="R18" s="98"/>
      <c r="S18" s="99"/>
    </row>
    <row r="19" spans="9:19" ht="30" customHeight="1">
      <c r="I19" s="11"/>
      <c r="K19" s="11"/>
      <c r="L19" s="143"/>
      <c r="M19" s="11"/>
      <c r="R19" s="98"/>
      <c r="S19" s="99"/>
    </row>
    <row r="20" spans="9:19" ht="30" customHeight="1">
      <c r="I20" s="11"/>
      <c r="K20" s="11"/>
      <c r="L20" s="143"/>
      <c r="M20" s="11"/>
      <c r="R20" s="98"/>
      <c r="S20" s="99"/>
    </row>
    <row r="21" spans="9:19" ht="30" customHeight="1">
      <c r="I21" s="11"/>
      <c r="K21" s="11"/>
      <c r="L21" s="143"/>
      <c r="M21" s="11"/>
      <c r="R21" s="98"/>
      <c r="S21" s="99"/>
    </row>
    <row r="22" spans="9:19" ht="30" customHeight="1">
      <c r="I22" s="11"/>
      <c r="K22" s="11"/>
      <c r="L22" s="143"/>
      <c r="M22" s="11"/>
    </row>
    <row r="23" spans="9:19" ht="30" customHeight="1">
      <c r="I23" s="11"/>
      <c r="K23" s="11"/>
      <c r="L23" s="143"/>
      <c r="M23" s="11"/>
    </row>
    <row r="24" spans="9:19" ht="30" customHeight="1">
      <c r="I24" s="11"/>
      <c r="K24" s="11"/>
      <c r="L24" s="145"/>
      <c r="M24" s="11"/>
    </row>
    <row r="25" spans="9:19" ht="22" customHeight="1">
      <c r="I25" s="11"/>
      <c r="K25" s="11"/>
      <c r="L25" s="11"/>
      <c r="M25" s="11"/>
    </row>
    <row r="26" spans="9:19" ht="22" customHeight="1">
      <c r="I26" s="11"/>
      <c r="K26" s="11"/>
      <c r="L26" s="11"/>
      <c r="M26" s="11"/>
    </row>
    <row r="27" spans="9:19" ht="22" customHeight="1">
      <c r="I27" s="11"/>
      <c r="K27" s="11"/>
      <c r="L27" s="11"/>
      <c r="M27" s="11"/>
    </row>
    <row r="28" spans="9:19" ht="22" customHeight="1">
      <c r="I28" s="11"/>
      <c r="K28" s="11"/>
      <c r="L28" s="11"/>
      <c r="M28" s="11"/>
    </row>
    <row r="29" spans="9:19" ht="22" customHeight="1">
      <c r="I29" s="11"/>
      <c r="K29" s="11"/>
      <c r="L29" s="11"/>
      <c r="M29" s="11"/>
    </row>
    <row r="30" spans="9:19" ht="22" customHeight="1">
      <c r="I30" s="11"/>
      <c r="K30" s="11"/>
      <c r="L30" s="11"/>
      <c r="M30" s="11"/>
    </row>
  </sheetData>
  <sheetProtection formatCells="0" formatColumns="0" formatRows="0" insertColumns="0" insertRows="0" insertHyperlinks="0" deleteColumns="0" deleteRows="0" selectLockedCells="1" sort="0" autoFilter="0" pivotTables="0"/>
  <mergeCells count="1">
    <mergeCell ref="N4:O4"/>
  </mergeCells>
  <phoneticPr fontId="1"/>
  <dataValidations count="1">
    <dataValidation type="list" allowBlank="1" showInputMessage="1" showErrorMessage="1" sqref="N5" xr:uid="{72381F23-533A-904C-BEC7-846F8C9DBC30}">
      <formula1>"1,2,3,4,5,6,7,8,9,10,11,12,13,14,15,16,17,18,19,20,21,22,23,24,25,26,27,28,29,30,31"</formula1>
    </dataValidation>
  </dataValidations>
  <pageMargins left="0.7" right="0.7" top="0.75" bottom="0.75" header="0.3" footer="0.3"/>
  <pageSetup paperSize="9" scale="58"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F333B-189A-4F40-8D18-FC328FFCA9E0}">
  <sheetPr codeName="Sheet3">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3" ht="12.75" customHeight="1"/>
    <row r="2" spans="2:13" ht="29.25" customHeight="1">
      <c r="B2" s="77" t="s">
        <v>10</v>
      </c>
      <c r="C2" s="63"/>
      <c r="D2" s="63"/>
      <c r="E2" s="63"/>
      <c r="F2" s="63"/>
      <c r="G2" s="63"/>
      <c r="H2" s="63"/>
      <c r="I2" s="63"/>
      <c r="J2" s="63"/>
      <c r="K2" s="63"/>
      <c r="L2" s="63"/>
    </row>
    <row r="3" spans="2:13" ht="15" customHeight="1" thickBot="1"/>
    <row r="4" spans="2:13" ht="19.5" customHeight="1" outlineLevel="1" thickBot="1">
      <c r="B4" s="345" t="s">
        <v>3</v>
      </c>
      <c r="C4" s="346"/>
      <c r="D4" s="345" t="s">
        <v>4</v>
      </c>
      <c r="E4" s="347"/>
      <c r="F4" s="346" t="s">
        <v>5</v>
      </c>
      <c r="G4" s="346"/>
      <c r="H4" s="345" t="s">
        <v>11</v>
      </c>
      <c r="I4" s="347"/>
      <c r="J4" s="345" t="s">
        <v>6</v>
      </c>
      <c r="K4" s="347"/>
      <c r="L4" s="148" t="s">
        <v>16</v>
      </c>
      <c r="M4" s="147"/>
    </row>
    <row r="5" spans="2:13" ht="19" outlineLevel="1" thickBot="1">
      <c r="B5" s="73" t="s">
        <v>14</v>
      </c>
      <c r="C5" s="74" t="s">
        <v>15</v>
      </c>
      <c r="D5" s="73" t="s">
        <v>14</v>
      </c>
      <c r="E5" s="74" t="s">
        <v>15</v>
      </c>
      <c r="F5" s="73" t="s">
        <v>14</v>
      </c>
      <c r="G5" s="74" t="s">
        <v>15</v>
      </c>
      <c r="H5" s="73" t="s">
        <v>14</v>
      </c>
      <c r="I5" s="74" t="s">
        <v>15</v>
      </c>
      <c r="J5" s="73" t="s">
        <v>14</v>
      </c>
      <c r="K5" s="75" t="s">
        <v>15</v>
      </c>
      <c r="L5" s="287">
        <f>Special!P6</f>
        <v>0</v>
      </c>
    </row>
    <row r="6" spans="2:13" ht="19" outlineLevel="1">
      <c r="B6" s="64">
        <f>Setting!B5</f>
        <v>0</v>
      </c>
      <c r="C6" s="284"/>
      <c r="D6" s="64">
        <f>Setting!D5</f>
        <v>0</v>
      </c>
      <c r="E6" s="286"/>
      <c r="F6" s="79">
        <f>Setting!F5</f>
        <v>0</v>
      </c>
      <c r="G6" s="284"/>
      <c r="H6" s="72"/>
      <c r="I6" s="286"/>
      <c r="J6" s="79">
        <f>Setting!H5</f>
        <v>0</v>
      </c>
      <c r="K6" s="286"/>
      <c r="L6" s="134" t="s">
        <v>17</v>
      </c>
    </row>
    <row r="7" spans="2:13" outlineLevel="1">
      <c r="B7" s="64">
        <f>Setting!B6</f>
        <v>0</v>
      </c>
      <c r="C7" s="284"/>
      <c r="D7" s="64">
        <f>Setting!D6</f>
        <v>0</v>
      </c>
      <c r="E7" s="286"/>
      <c r="F7" s="79">
        <f>Setting!F6</f>
        <v>0</v>
      </c>
      <c r="G7" s="284"/>
      <c r="H7" s="72"/>
      <c r="I7" s="286"/>
      <c r="J7" s="79">
        <f>Setting!H6</f>
        <v>0</v>
      </c>
      <c r="K7" s="286"/>
      <c r="L7" s="354">
        <f>C16-SUM(E16,G16,I16,K16,L5)</f>
        <v>0</v>
      </c>
    </row>
    <row r="8" spans="2:13" ht="19" outlineLevel="1" thickBot="1">
      <c r="B8" s="64">
        <f>Setting!B7</f>
        <v>0</v>
      </c>
      <c r="C8" s="284"/>
      <c r="D8" s="64">
        <f>Setting!D7</f>
        <v>0</v>
      </c>
      <c r="E8" s="286"/>
      <c r="F8" s="79">
        <f>Setting!F7</f>
        <v>0</v>
      </c>
      <c r="G8" s="284"/>
      <c r="H8" s="72"/>
      <c r="I8" s="286"/>
      <c r="J8" s="79">
        <f>Setting!H7</f>
        <v>0</v>
      </c>
      <c r="K8" s="286"/>
      <c r="L8" s="355"/>
    </row>
    <row r="9" spans="2:13" outlineLevel="1">
      <c r="B9" s="64">
        <f>Setting!B8</f>
        <v>0</v>
      </c>
      <c r="C9" s="284"/>
      <c r="D9" s="64">
        <f>Setting!D8</f>
        <v>0</v>
      </c>
      <c r="E9" s="286"/>
      <c r="F9" s="79">
        <f>Setting!F8</f>
        <v>0</v>
      </c>
      <c r="G9" s="284"/>
      <c r="H9" s="72"/>
      <c r="I9" s="286"/>
      <c r="J9" s="79">
        <f>Setting!H8</f>
        <v>0</v>
      </c>
      <c r="K9" s="286"/>
    </row>
    <row r="10" spans="2:13" outlineLevel="1">
      <c r="B10" s="64">
        <f>Setting!B9</f>
        <v>0</v>
      </c>
      <c r="C10" s="284"/>
      <c r="D10" s="64">
        <f>Setting!D9</f>
        <v>0</v>
      </c>
      <c r="E10" s="286"/>
      <c r="F10" s="79">
        <f>Setting!F9</f>
        <v>0</v>
      </c>
      <c r="G10" s="284"/>
      <c r="H10" s="72"/>
      <c r="I10" s="286"/>
      <c r="J10" s="79">
        <f>Setting!H9</f>
        <v>0</v>
      </c>
      <c r="K10" s="286"/>
    </row>
    <row r="11" spans="2:13" outlineLevel="1">
      <c r="B11" s="64">
        <f>Setting!B10</f>
        <v>0</v>
      </c>
      <c r="C11" s="284"/>
      <c r="D11" s="64">
        <f>Setting!D10</f>
        <v>0</v>
      </c>
      <c r="E11" s="286"/>
      <c r="F11" s="79">
        <f>Setting!F10</f>
        <v>0</v>
      </c>
      <c r="G11" s="284"/>
      <c r="H11" s="72"/>
      <c r="I11" s="286"/>
      <c r="J11" s="79">
        <f>Setting!H10</f>
        <v>0</v>
      </c>
      <c r="K11" s="286"/>
    </row>
    <row r="12" spans="2:13" outlineLevel="1">
      <c r="B12" s="64">
        <f>Setting!B11</f>
        <v>0</v>
      </c>
      <c r="C12" s="284"/>
      <c r="D12" s="64">
        <f>Setting!D11</f>
        <v>0</v>
      </c>
      <c r="E12" s="286"/>
      <c r="F12" s="79">
        <f>Setting!F11</f>
        <v>0</v>
      </c>
      <c r="G12" s="284"/>
      <c r="H12" s="72"/>
      <c r="I12" s="286"/>
      <c r="J12" s="79">
        <f>Setting!H11</f>
        <v>0</v>
      </c>
      <c r="K12" s="286"/>
    </row>
    <row r="13" spans="2:13" outlineLevel="1">
      <c r="B13" s="64">
        <f>Setting!B12</f>
        <v>0</v>
      </c>
      <c r="C13" s="284"/>
      <c r="D13" s="64">
        <f>Setting!D12</f>
        <v>0</v>
      </c>
      <c r="E13" s="286"/>
      <c r="F13" s="79">
        <f>Setting!F12</f>
        <v>0</v>
      </c>
      <c r="G13" s="284"/>
      <c r="H13" s="72"/>
      <c r="I13" s="286"/>
      <c r="J13" s="79">
        <f>Setting!H12</f>
        <v>0</v>
      </c>
      <c r="K13" s="286"/>
    </row>
    <row r="14" spans="2:13" outlineLevel="1">
      <c r="B14" s="64">
        <f>Setting!B13</f>
        <v>0</v>
      </c>
      <c r="C14" s="284"/>
      <c r="D14" s="64">
        <f>Setting!D13</f>
        <v>0</v>
      </c>
      <c r="E14" s="286"/>
      <c r="F14" s="79">
        <f>Setting!F13</f>
        <v>0</v>
      </c>
      <c r="G14" s="284"/>
      <c r="H14" s="72"/>
      <c r="I14" s="286"/>
      <c r="J14" s="79">
        <f>Setting!H13</f>
        <v>0</v>
      </c>
      <c r="K14" s="286"/>
    </row>
    <row r="15" spans="2:13" outlineLevel="1">
      <c r="B15" s="64">
        <f>Setting!B14</f>
        <v>0</v>
      </c>
      <c r="C15" s="284"/>
      <c r="D15" s="64">
        <f>Setting!D14</f>
        <v>0</v>
      </c>
      <c r="E15" s="286"/>
      <c r="F15" s="79">
        <f>Setting!F14</f>
        <v>0</v>
      </c>
      <c r="G15" s="284"/>
      <c r="H15" s="72"/>
      <c r="I15" s="286"/>
      <c r="J15" s="79">
        <f>Setting!H14</f>
        <v>0</v>
      </c>
      <c r="K15" s="286"/>
    </row>
    <row r="16" spans="2:13"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46388</v>
      </c>
      <c r="H21" s="110">
        <f>INDEX(C55:P55,MATCH(MAX(C55:P55)+1,C55:P55,1))</f>
        <v>46390</v>
      </c>
      <c r="I21" s="110" cm="1">
        <f t="array" ref="I21">INDEX(C103:P103,MATCH("*?",INDEX(C103:P103&amp;"",0),0))</f>
        <v>46412</v>
      </c>
      <c r="J21" s="110">
        <f>INDEX(C103:P103,MATCH(MAX(C103:P103)+1,C103:P103,1))</f>
        <v>46418</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1-3th</v>
      </c>
      <c r="H23" s="114" t="str">
        <f>DAY(C67)&amp;"-"&amp;DAY(O67)&amp;"th"</f>
        <v>4-10th</v>
      </c>
      <c r="I23" s="114" t="str">
        <f>DAY(C79)&amp;"-"&amp;DAY(O79)&amp;"th"</f>
        <v>11-17th</v>
      </c>
      <c r="J23" s="114" t="str">
        <f>DAY(C91)&amp;"-"&amp;DAY(O91)&amp;"th"</f>
        <v>18-24th</v>
      </c>
      <c r="K23" s="114" t="str">
        <f>DAY(I21)&amp;"-"&amp;DAY(J21)&amp;"th"</f>
        <v>25-31th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SUM(Q64,Q76,Q88,Q100,Q112,Q124)</f>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18</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t="e">
        <f t="shared" ref="G50" si="8">WEEKDAY(G55)</f>
        <v>#VALUE!</v>
      </c>
      <c r="H50" s="344"/>
      <c r="I50" s="344" t="e">
        <f t="shared" ref="I50" si="9">WEEKDAY(I55)</f>
        <v>#VALUE!</v>
      </c>
      <c r="J50" s="344"/>
      <c r="K50" s="344">
        <f t="shared" ref="K50" si="10">WEEKDAY(K55)</f>
        <v>6</v>
      </c>
      <c r="L50" s="344"/>
      <c r="M50" s="344">
        <f t="shared" ref="M50" si="11">WEEKDAY(M55)</f>
        <v>7</v>
      </c>
      <c r="N50" s="344"/>
      <c r="O50" s="344">
        <f>WEEKDAY(O55)</f>
        <v>1</v>
      </c>
      <c r="P50" s="344"/>
    </row>
    <row r="51" spans="2:17" ht="19" thickBot="1">
      <c r="B51" s="137" t="s">
        <v>47</v>
      </c>
      <c r="C51" s="280">
        <f>DATE(2027,1,Setting!N5)</f>
        <v>46388</v>
      </c>
      <c r="D51" s="138" t="s">
        <v>48</v>
      </c>
      <c r="E51" s="279">
        <f>DATE(2027,2,Setting!N5-1)</f>
        <v>46418</v>
      </c>
      <c r="F51" s="100"/>
      <c r="G51" s="100"/>
      <c r="H51" s="100"/>
      <c r="I51" s="100"/>
      <c r="J51" s="100"/>
      <c r="K51" s="100"/>
      <c r="L51" s="100"/>
      <c r="M51" s="100"/>
      <c r="N51" s="100"/>
      <c r="O51" s="100"/>
      <c r="P51" s="100"/>
    </row>
    <row r="52" spans="2:17" ht="6.75" customHeight="1" thickBot="1">
      <c r="B52" s="140"/>
      <c r="C52" s="141"/>
      <c r="D52" s="140"/>
      <c r="E52" s="139"/>
      <c r="F52" s="100"/>
      <c r="G52" s="100"/>
      <c r="H52" s="100"/>
      <c r="I52" s="100"/>
      <c r="J52" s="100"/>
      <c r="K52" s="100"/>
      <c r="L52" s="100"/>
      <c r="M52" s="100"/>
      <c r="N52" s="100"/>
      <c r="O52" s="100"/>
      <c r="P52" s="100"/>
    </row>
    <row r="53" spans="2:17" ht="19" hidden="1" thickBot="1">
      <c r="B53" s="101">
        <f>WEEKDAY(C51)</f>
        <v>6</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t="str">
        <f>IF(OR($B$53&gt;G53,$O$53=$B$53),"",IF($B$53=G53,$C$51,E55+1))</f>
        <v/>
      </c>
      <c r="H55" s="366"/>
      <c r="I55" s="365" t="str">
        <f>IF(OR($B$53&gt;I53,$O$53=$B$53),"",IF($B$53=I53,$C$51,G55+1))</f>
        <v/>
      </c>
      <c r="J55" s="366"/>
      <c r="K55" s="365">
        <f>IF(OR($B$53&gt;K53,$O$53=$B$53),"",IF($B$53=K53,$C$51,I55+1))</f>
        <v>46388</v>
      </c>
      <c r="L55" s="366"/>
      <c r="M55" s="367">
        <f>IF(OR($B$53&gt;M53,$O$53=$B$53),"",IF($B$53=M53,$C$51,K55+1))</f>
        <v>46389</v>
      </c>
      <c r="N55" s="368"/>
      <c r="O55" s="369">
        <f>IF(B53=O53,C51,M55+1)</f>
        <v>46390</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46391</v>
      </c>
      <c r="D67" s="378"/>
      <c r="E67" s="377">
        <f>C67+1</f>
        <v>46392</v>
      </c>
      <c r="F67" s="378"/>
      <c r="G67" s="377">
        <f>E67+1</f>
        <v>46393</v>
      </c>
      <c r="H67" s="378"/>
      <c r="I67" s="377">
        <f>G67+1</f>
        <v>46394</v>
      </c>
      <c r="J67" s="378"/>
      <c r="K67" s="377">
        <f>I67+1</f>
        <v>46395</v>
      </c>
      <c r="L67" s="378"/>
      <c r="M67" s="379">
        <f>K67+1</f>
        <v>46396</v>
      </c>
      <c r="N67" s="380"/>
      <c r="O67" s="381">
        <f t="shared" ref="O67" si="13">M67+1</f>
        <v>46397</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46398</v>
      </c>
      <c r="D79" s="378"/>
      <c r="E79" s="377">
        <f>C79+1</f>
        <v>46399</v>
      </c>
      <c r="F79" s="378"/>
      <c r="G79" s="377">
        <f>E79+1</f>
        <v>46400</v>
      </c>
      <c r="H79" s="378"/>
      <c r="I79" s="377">
        <f>G79+1</f>
        <v>46401</v>
      </c>
      <c r="J79" s="378"/>
      <c r="K79" s="377">
        <f>I79+1</f>
        <v>46402</v>
      </c>
      <c r="L79" s="378"/>
      <c r="M79" s="379">
        <f>K79+1</f>
        <v>46403</v>
      </c>
      <c r="N79" s="380"/>
      <c r="O79" s="381">
        <f t="shared" ref="O79" si="15">M79+1</f>
        <v>46404</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46405</v>
      </c>
      <c r="D91" s="378"/>
      <c r="E91" s="377">
        <f>C91+1</f>
        <v>46406</v>
      </c>
      <c r="F91" s="378"/>
      <c r="G91" s="377">
        <f>E91+1</f>
        <v>46407</v>
      </c>
      <c r="H91" s="378"/>
      <c r="I91" s="377">
        <f>G91+1</f>
        <v>46408</v>
      </c>
      <c r="J91" s="378"/>
      <c r="K91" s="377">
        <f>I91+1</f>
        <v>46409</v>
      </c>
      <c r="L91" s="378"/>
      <c r="M91" s="379">
        <f>K91+1</f>
        <v>46410</v>
      </c>
      <c r="N91" s="380"/>
      <c r="O91" s="381">
        <f t="shared" ref="O91" si="17">M91+1</f>
        <v>46411</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46412</v>
      </c>
      <c r="D103" s="378"/>
      <c r="E103" s="383">
        <f>IF(C103="","",IF(C103&lt;$E$51,C103+1,""))</f>
        <v>46413</v>
      </c>
      <c r="F103" s="378"/>
      <c r="G103" s="377">
        <f t="shared" ref="G103" si="19">IF(E103="","",IF(E103&lt;$E$51,E103+1,""))</f>
        <v>46414</v>
      </c>
      <c r="H103" s="378"/>
      <c r="I103" s="377">
        <f t="shared" ref="I103" si="20">IF(G103="","",IF(G103&lt;$E$51,G103+1,""))</f>
        <v>46415</v>
      </c>
      <c r="J103" s="378"/>
      <c r="K103" s="377">
        <f t="shared" ref="K103" si="21">IF(I103="","",IF(I103&lt;$E$51,I103+1,""))</f>
        <v>46416</v>
      </c>
      <c r="L103" s="378"/>
      <c r="M103" s="379">
        <f t="shared" ref="M103" si="22">IF(K103="","",IF(K103&lt;$E$51,K103+1,""))</f>
        <v>46417</v>
      </c>
      <c r="N103" s="380"/>
      <c r="O103" s="381">
        <f t="shared" ref="O103" si="23">IF(M103="","",IF(M103&lt;$E$51,M103+1,""))</f>
        <v>46418</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Q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si="25"/>
        <v>0</v>
      </c>
    </row>
    <row r="115" spans="2:17" ht="20" thickBot="1">
      <c r="B115" s="146" t="s">
        <v>21</v>
      </c>
      <c r="C115" s="377" t="str">
        <f>IF(O103="","",IF(O103&lt;$E$51,O103+1,""))</f>
        <v/>
      </c>
      <c r="D115" s="378"/>
      <c r="E115" s="383" t="str">
        <f>IF(C115="","",IF(C115&lt;$E$51,C115+1,""))</f>
        <v/>
      </c>
      <c r="F115" s="378"/>
      <c r="G115" s="377" t="str">
        <f t="shared" ref="G115" si="26">IF(E115="","",IF(E115&lt;$E$51,E115+1,""))</f>
        <v/>
      </c>
      <c r="H115" s="378"/>
      <c r="I115" s="377" t="str">
        <f t="shared" ref="I115" si="27">IF(G115="","",IF(G115&lt;$E$51,G115+1,""))</f>
        <v/>
      </c>
      <c r="J115" s="378"/>
      <c r="K115" s="377" t="str">
        <f t="shared" ref="K115" si="28">IF(I115="","",IF(I115&lt;$E$51,I115+1,""))</f>
        <v/>
      </c>
      <c r="L115" s="378"/>
      <c r="M115" s="379" t="str">
        <f t="shared" ref="M115" si="29">IF(K115="","",IF(K115&lt;$E$51,K115+1,""))</f>
        <v/>
      </c>
      <c r="N115" s="380"/>
      <c r="O115" s="381" t="str">
        <f t="shared" ref="O115" si="30">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1">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1"/>
        <v>0</v>
      </c>
    </row>
    <row r="120" spans="2:17">
      <c r="B120" s="135">
        <f>Setting!J9</f>
        <v>0</v>
      </c>
      <c r="C120" s="297"/>
      <c r="D120" s="298"/>
      <c r="E120" s="297"/>
      <c r="F120" s="298"/>
      <c r="G120" s="297"/>
      <c r="H120" s="298"/>
      <c r="I120" s="297"/>
      <c r="J120" s="298"/>
      <c r="K120" s="297"/>
      <c r="L120" s="298"/>
      <c r="M120" s="297"/>
      <c r="N120" s="298"/>
      <c r="O120" s="297"/>
      <c r="P120" s="298"/>
      <c r="Q120" s="299">
        <f t="shared" si="31"/>
        <v>0</v>
      </c>
    </row>
    <row r="121" spans="2:17">
      <c r="B121" s="125">
        <f>Setting!J10</f>
        <v>0</v>
      </c>
      <c r="C121" s="300"/>
      <c r="D121" s="301"/>
      <c r="E121" s="300"/>
      <c r="F121" s="301"/>
      <c r="G121" s="300"/>
      <c r="H121" s="301"/>
      <c r="I121" s="300"/>
      <c r="J121" s="301"/>
      <c r="K121" s="300"/>
      <c r="L121" s="301"/>
      <c r="M121" s="300"/>
      <c r="N121" s="301"/>
      <c r="O121" s="300"/>
      <c r="P121" s="301"/>
      <c r="Q121" s="302">
        <f t="shared" si="31"/>
        <v>0</v>
      </c>
    </row>
    <row r="122" spans="2:17">
      <c r="B122" s="135">
        <f>Setting!J11</f>
        <v>0</v>
      </c>
      <c r="C122" s="297"/>
      <c r="D122" s="298"/>
      <c r="E122" s="297"/>
      <c r="F122" s="298"/>
      <c r="G122" s="297"/>
      <c r="H122" s="298"/>
      <c r="I122" s="297"/>
      <c r="J122" s="298"/>
      <c r="K122" s="297"/>
      <c r="L122" s="298"/>
      <c r="M122" s="297"/>
      <c r="N122" s="298"/>
      <c r="O122" s="297"/>
      <c r="P122" s="298"/>
      <c r="Q122" s="299">
        <f t="shared" si="31"/>
        <v>0</v>
      </c>
    </row>
    <row r="123" spans="2:17">
      <c r="B123" s="125">
        <f>Setting!J12</f>
        <v>0</v>
      </c>
      <c r="C123" s="300"/>
      <c r="D123" s="301"/>
      <c r="E123" s="300"/>
      <c r="F123" s="301"/>
      <c r="G123" s="300"/>
      <c r="H123" s="301"/>
      <c r="I123" s="300"/>
      <c r="J123" s="301"/>
      <c r="K123" s="300"/>
      <c r="L123" s="301"/>
      <c r="M123" s="300"/>
      <c r="N123" s="301"/>
      <c r="O123" s="300"/>
      <c r="P123" s="301"/>
      <c r="Q123" s="302">
        <f t="shared" si="31"/>
        <v>0</v>
      </c>
    </row>
    <row r="124" spans="2:17">
      <c r="B124" s="135">
        <f>Setting!J13</f>
        <v>0</v>
      </c>
      <c r="C124" s="297"/>
      <c r="D124" s="298"/>
      <c r="E124" s="297"/>
      <c r="F124" s="298"/>
      <c r="G124" s="297"/>
      <c r="H124" s="298"/>
      <c r="I124" s="297"/>
      <c r="J124" s="298"/>
      <c r="K124" s="297"/>
      <c r="L124" s="298"/>
      <c r="M124" s="297"/>
      <c r="N124" s="298"/>
      <c r="O124" s="297"/>
      <c r="P124" s="298"/>
      <c r="Q124" s="299">
        <f t="shared" si="31"/>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1"/>
        <v>0</v>
      </c>
    </row>
    <row r="126" spans="2:17" s="282" customFormat="1" ht="19" thickBot="1">
      <c r="B126" s="117" t="s">
        <v>18</v>
      </c>
      <c r="C126" s="375">
        <f>SUM(C116:C125)</f>
        <v>0</v>
      </c>
      <c r="D126" s="376"/>
      <c r="E126" s="375">
        <f t="shared" ref="E126" si="32">SUM(E116:E125)</f>
        <v>0</v>
      </c>
      <c r="F126" s="376"/>
      <c r="G126" s="375">
        <f>SUM(G116:G125)</f>
        <v>0</v>
      </c>
      <c r="H126" s="376"/>
      <c r="I126" s="375">
        <f t="shared" ref="I126" si="33">SUM(I116:I125)</f>
        <v>0</v>
      </c>
      <c r="J126" s="376"/>
      <c r="K126" s="375">
        <f t="shared" ref="K126" si="34">SUM(K116:K125)</f>
        <v>0</v>
      </c>
      <c r="L126" s="376"/>
      <c r="M126" s="375">
        <f t="shared" ref="M126" si="35">SUM(M116:M125)</f>
        <v>0</v>
      </c>
      <c r="N126" s="376"/>
      <c r="O126" s="375">
        <f>SUM(O116:O125)</f>
        <v>0</v>
      </c>
      <c r="P126" s="376"/>
      <c r="Q126" s="303">
        <f>SUM(Q116:Q125)</f>
        <v>0</v>
      </c>
    </row>
  </sheetData>
  <sheetProtection selectLockedCells="1" autoFilter="0"/>
  <autoFilter ref="B54:Q126" xr:uid="{D23F333B-189A-4F40-8D18-FC328FFCA9E0}">
    <filterColumn colId="1" showButton="0"/>
    <filterColumn colId="3" showButton="0"/>
    <filterColumn colId="5" showButton="0"/>
    <filterColumn colId="7" showButton="0"/>
    <filterColumn colId="9" showButton="0"/>
    <filterColumn colId="11" showButton="0"/>
    <filterColumn colId="13" showButton="0"/>
  </autoFilter>
  <mergeCells count="116">
    <mergeCell ref="L7:L8"/>
    <mergeCell ref="B33:D34"/>
    <mergeCell ref="F38:L38"/>
    <mergeCell ref="F18:L18"/>
    <mergeCell ref="M54:N54"/>
    <mergeCell ref="O54:P54"/>
    <mergeCell ref="C126:D126"/>
    <mergeCell ref="E126:F126"/>
    <mergeCell ref="G126:H126"/>
    <mergeCell ref="I126:J126"/>
    <mergeCell ref="K126:L126"/>
    <mergeCell ref="M126:N126"/>
    <mergeCell ref="O126:P126"/>
    <mergeCell ref="I91:J91"/>
    <mergeCell ref="K91:L91"/>
    <mergeCell ref="M103:N103"/>
    <mergeCell ref="O103:P103"/>
    <mergeCell ref="C103:D103"/>
    <mergeCell ref="E103:F103"/>
    <mergeCell ref="G103:H103"/>
    <mergeCell ref="I103:J103"/>
    <mergeCell ref="K103:L103"/>
    <mergeCell ref="G90:H90"/>
    <mergeCell ref="I90:J90"/>
    <mergeCell ref="M115:N115"/>
    <mergeCell ref="C90:D90"/>
    <mergeCell ref="E90:F90"/>
    <mergeCell ref="M79:N79"/>
    <mergeCell ref="K90:L90"/>
    <mergeCell ref="C78:D78"/>
    <mergeCell ref="E78:F78"/>
    <mergeCell ref="E54:F54"/>
    <mergeCell ref="G54:H54"/>
    <mergeCell ref="I54:J54"/>
    <mergeCell ref="C79:D79"/>
    <mergeCell ref="E79:F79"/>
    <mergeCell ref="G79:H79"/>
    <mergeCell ref="I79:J79"/>
    <mergeCell ref="K79:L79"/>
    <mergeCell ref="M102:N102"/>
    <mergeCell ref="M114:N114"/>
    <mergeCell ref="M78:N78"/>
    <mergeCell ref="G53:H53"/>
    <mergeCell ref="I53:J53"/>
    <mergeCell ref="K53:L53"/>
    <mergeCell ref="K54:L54"/>
    <mergeCell ref="C115:D115"/>
    <mergeCell ref="E115:F115"/>
    <mergeCell ref="G115:H115"/>
    <mergeCell ref="I115:J115"/>
    <mergeCell ref="K115:L115"/>
    <mergeCell ref="E91:F91"/>
    <mergeCell ref="G91:H91"/>
    <mergeCell ref="O79:P79"/>
    <mergeCell ref="O115:P115"/>
    <mergeCell ref="M91:N91"/>
    <mergeCell ref="O91:P91"/>
    <mergeCell ref="C91:D91"/>
    <mergeCell ref="B4:C4"/>
    <mergeCell ref="M55:N55"/>
    <mergeCell ref="O55:P55"/>
    <mergeCell ref="C55:D55"/>
    <mergeCell ref="E55:F55"/>
    <mergeCell ref="G55:H55"/>
    <mergeCell ref="I55:J55"/>
    <mergeCell ref="K55:L55"/>
    <mergeCell ref="C50:D50"/>
    <mergeCell ref="E50:F50"/>
    <mergeCell ref="G50:H50"/>
    <mergeCell ref="I50:J50"/>
    <mergeCell ref="K50:L50"/>
    <mergeCell ref="M50:N50"/>
    <mergeCell ref="O50:P50"/>
    <mergeCell ref="C53:D53"/>
    <mergeCell ref="E53:F53"/>
    <mergeCell ref="I78:J78"/>
    <mergeCell ref="K78:L78"/>
    <mergeCell ref="O78:P78"/>
    <mergeCell ref="C66:D66"/>
    <mergeCell ref="E66:F66"/>
    <mergeCell ref="G66:H66"/>
    <mergeCell ref="I66:J66"/>
    <mergeCell ref="K66:L66"/>
    <mergeCell ref="M67:N67"/>
    <mergeCell ref="O67:P67"/>
    <mergeCell ref="C67:D67"/>
    <mergeCell ref="E67:F67"/>
    <mergeCell ref="G67:H67"/>
    <mergeCell ref="I67:J67"/>
    <mergeCell ref="K67:L67"/>
    <mergeCell ref="M66:N66"/>
    <mergeCell ref="O66:P66"/>
    <mergeCell ref="O114:P114"/>
    <mergeCell ref="D4:E4"/>
    <mergeCell ref="F4:G4"/>
    <mergeCell ref="H4:I4"/>
    <mergeCell ref="J4:K4"/>
    <mergeCell ref="B18:D18"/>
    <mergeCell ref="B32:D32"/>
    <mergeCell ref="C114:D114"/>
    <mergeCell ref="E114:F114"/>
    <mergeCell ref="G114:H114"/>
    <mergeCell ref="I114:J114"/>
    <mergeCell ref="K114:L114"/>
    <mergeCell ref="M90:N90"/>
    <mergeCell ref="O90:P90"/>
    <mergeCell ref="C102:D102"/>
    <mergeCell ref="E102:F102"/>
    <mergeCell ref="G102:H102"/>
    <mergeCell ref="I102:J102"/>
    <mergeCell ref="K102:L102"/>
    <mergeCell ref="M53:N53"/>
    <mergeCell ref="O53:P53"/>
    <mergeCell ref="C54:D54"/>
    <mergeCell ref="O102:P102"/>
    <mergeCell ref="G78:H78"/>
  </mergeCells>
  <phoneticPr fontId="1"/>
  <conditionalFormatting sqref="B33">
    <cfRule type="cellIs" dxfId="515" priority="6" operator="equal">
      <formula>0</formula>
    </cfRule>
  </conditionalFormatting>
  <conditionalFormatting sqref="B602">
    <cfRule type="expression" dxfId="514" priority="77">
      <formula>$C601=1</formula>
    </cfRule>
  </conditionalFormatting>
  <conditionalFormatting sqref="C16 E16 G16 I16 K16">
    <cfRule type="cellIs" dxfId="513" priority="51" operator="equal">
      <formula>0</formula>
    </cfRule>
  </conditionalFormatting>
  <conditionalFormatting sqref="C66 E66 G66 I66 K66 M66 O66 Q66">
    <cfRule type="cellIs" dxfId="512" priority="82" operator="equal">
      <formula>0</formula>
    </cfRule>
    <cfRule type="cellIs" dxfId="511" priority="81" operator="equal">
      <formula>0</formula>
    </cfRule>
  </conditionalFormatting>
  <conditionalFormatting sqref="C78 E78 G78 I78 K78 M78 O78 Q78">
    <cfRule type="cellIs" dxfId="510" priority="49" operator="equal">
      <formula>0</formula>
    </cfRule>
    <cfRule type="cellIs" dxfId="509" priority="50" operator="equal">
      <formula>0</formula>
    </cfRule>
  </conditionalFormatting>
  <conditionalFormatting sqref="C90 E90 G90 I90 K90 M90 O90 Q90">
    <cfRule type="cellIs" dxfId="508" priority="46" operator="equal">
      <formula>0</formula>
    </cfRule>
    <cfRule type="cellIs" dxfId="507" priority="47" operator="equal">
      <formula>0</formula>
    </cfRule>
  </conditionalFormatting>
  <conditionalFormatting sqref="C102 E102 G102 I102 K102 M102 O102 Q102">
    <cfRule type="cellIs" dxfId="506" priority="43" operator="equal">
      <formula>0</formula>
    </cfRule>
    <cfRule type="cellIs" dxfId="505" priority="44" operator="equal">
      <formula>0</formula>
    </cfRule>
  </conditionalFormatting>
  <conditionalFormatting sqref="C114 E114 G114 I114 K114 M114 O114 Q114">
    <cfRule type="cellIs" dxfId="504" priority="40" operator="equal">
      <formula>0</formula>
    </cfRule>
    <cfRule type="cellIs" dxfId="503" priority="41" operator="equal">
      <formula>0</formula>
    </cfRule>
  </conditionalFormatting>
  <conditionalFormatting sqref="C126 E126 G126 I126 K126 M126 O126 Q126">
    <cfRule type="cellIs" dxfId="502" priority="15" operator="equal">
      <formula>0</formula>
    </cfRule>
    <cfRule type="cellIs" dxfId="501" priority="16" operator="equal">
      <formula>0</formula>
    </cfRule>
  </conditionalFormatting>
  <conditionalFormatting sqref="C30:D30 B36:D36 D37:D42 D44:D49">
    <cfRule type="cellIs" dxfId="500" priority="85" operator="equal">
      <formula>0</formula>
    </cfRule>
  </conditionalFormatting>
  <conditionalFormatting sqref="C55:P55">
    <cfRule type="expression" dxfId="499" priority="8">
      <formula>COUNTIF(祝日,C$55)=1</formula>
    </cfRule>
  </conditionalFormatting>
  <conditionalFormatting sqref="C67:P67">
    <cfRule type="expression" dxfId="498" priority="184">
      <formula>COUNTIF(祝日,C$67)=1</formula>
    </cfRule>
  </conditionalFormatting>
  <conditionalFormatting sqref="C79:P79">
    <cfRule type="expression" dxfId="497" priority="187">
      <formula>COUNTIF(祝日,C$79)=1</formula>
    </cfRule>
  </conditionalFormatting>
  <conditionalFormatting sqref="C91:P91">
    <cfRule type="expression" dxfId="496" priority="190">
      <formula>COUNTIF(祝日,C$91)=1</formula>
    </cfRule>
  </conditionalFormatting>
  <conditionalFormatting sqref="C103:P103 C115:P115">
    <cfRule type="expression" dxfId="495" priority="195">
      <formula>COUNTIF(祝日,C$115)=1</formula>
    </cfRule>
  </conditionalFormatting>
  <conditionalFormatting sqref="D20:D29">
    <cfRule type="cellIs" dxfId="494" priority="84" operator="equal">
      <formula>0</formula>
    </cfRule>
  </conditionalFormatting>
  <conditionalFormatting sqref="E19">
    <cfRule type="cellIs" dxfId="493" priority="83" operator="equal">
      <formula>0</formula>
    </cfRule>
  </conditionalFormatting>
  <conditionalFormatting sqref="L5">
    <cfRule type="cellIs" dxfId="492" priority="9" operator="equal">
      <formula>0</formula>
    </cfRule>
  </conditionalFormatting>
  <conditionalFormatting sqref="L7">
    <cfRule type="cellIs" dxfId="491" priority="7" operator="equal">
      <formula>0</formula>
    </cfRule>
  </conditionalFormatting>
  <conditionalFormatting sqref="Q56:Q65">
    <cfRule type="cellIs" dxfId="490" priority="76" operator="equal">
      <formula>0</formula>
    </cfRule>
  </conditionalFormatting>
  <conditionalFormatting sqref="Q68:Q77">
    <cfRule type="cellIs" dxfId="489" priority="5" operator="equal">
      <formula>0</formula>
    </cfRule>
  </conditionalFormatting>
  <conditionalFormatting sqref="Q80:Q89">
    <cfRule type="cellIs" dxfId="488" priority="4" operator="equal">
      <formula>0</formula>
    </cfRule>
  </conditionalFormatting>
  <conditionalFormatting sqref="Q92:Q101">
    <cfRule type="cellIs" dxfId="487" priority="3" operator="equal">
      <formula>0</formula>
    </cfRule>
  </conditionalFormatting>
  <conditionalFormatting sqref="Q104:Q113">
    <cfRule type="cellIs" dxfId="486" priority="2" operator="equal">
      <formula>0</formula>
    </cfRule>
  </conditionalFormatting>
  <conditionalFormatting sqref="Q116:Q125">
    <cfRule type="cellIs" dxfId="485" priority="1" operator="equal">
      <formula>0</formula>
    </cfRule>
  </conditionalFormatting>
  <pageMargins left="0.25" right="0.25" top="0.75" bottom="0.75" header="0.3" footer="0.3"/>
  <pageSetup paperSize="9" scale="86" orientation="portrait" horizontalDpi="0" verticalDpi="0" r:id="rId1"/>
  <ignoredErrors>
    <ignoredError sqref="O67 C67 E114 E67 G67 I67 K67 M67 O79 C78 E78 G78 I78 K78 M78 G90 I90 K90 M90 O90 C90 E90 E102 G102 I102 K102 M102 O102 C102 I114 K114 M114 O114 C114 C79 E79 G79 I79 K79 M79 G91 I91 K91 M91 O91 C91 E9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5DEE7-A8A8-496E-A818-66DDCE322D10}">
  <sheetPr codeName="Sheet4">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22</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Special!P12</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46419</v>
      </c>
      <c r="H21" s="110">
        <f>INDEX(C55:P55,MATCH(MAX(C55:P55)+1,C55:P55,1))</f>
        <v>46425</v>
      </c>
      <c r="I21" s="110" t="e" cm="1">
        <f t="array" ref="I21">INDEX(C103:P103,MATCH("*?",INDEX(C103:P103&amp;"",0),0))</f>
        <v>#N/A</v>
      </c>
      <c r="J21" s="110" t="e">
        <f>INDEX(C103:P103,MATCH(MAX(C103:P103)+1,C103:P103,1))</f>
        <v>#N/A</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1-7th</v>
      </c>
      <c r="H23" s="114" t="str">
        <f>DAY(C67)&amp;"-"&amp;DAY(O67)&amp;"th"</f>
        <v>8-14th</v>
      </c>
      <c r="I23" s="114" t="str">
        <f>DAY(C79)&amp;"-"&amp;DAY(O79)&amp;"th"</f>
        <v>15-21th</v>
      </c>
      <c r="J23" s="114" t="str">
        <f>DAY(C91)&amp;"-"&amp;DAY(O91)&amp;"th"</f>
        <v>22-28th</v>
      </c>
      <c r="K23" s="114" t="e">
        <f>DAY(I21)&amp;"-"&amp;DAY(J21)&amp;"th"</f>
        <v>#N/A</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f>WEEKDAY(C55)</f>
        <v>2</v>
      </c>
      <c r="D50" s="343"/>
      <c r="E50" s="344">
        <f t="shared" ref="E50" si="7">WEEKDAY(E55)</f>
        <v>3</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DATE(2027,2,Setting!N5)</f>
        <v>46419</v>
      </c>
      <c r="D51" s="138" t="s">
        <v>48</v>
      </c>
      <c r="E51" s="279">
        <f>DATE(2027,3,Setting!N5-1)</f>
        <v>46446</v>
      </c>
      <c r="F51" s="100"/>
      <c r="G51" s="100"/>
      <c r="H51" s="100"/>
      <c r="I51" s="100"/>
      <c r="J51" s="100"/>
      <c r="K51" s="100"/>
      <c r="L51" s="100"/>
      <c r="M51" s="100"/>
      <c r="N51" s="100"/>
      <c r="O51" s="100"/>
      <c r="P51" s="100"/>
    </row>
    <row r="52" spans="2:17" ht="7.5" customHeight="1" thickBot="1">
      <c r="B52" s="140"/>
      <c r="C52" s="141"/>
      <c r="D52" s="140"/>
      <c r="E52" s="139"/>
      <c r="F52" s="100"/>
      <c r="G52" s="100"/>
      <c r="H52" s="100"/>
      <c r="I52" s="100"/>
      <c r="J52" s="100"/>
      <c r="K52" s="100"/>
      <c r="L52" s="100"/>
      <c r="M52" s="100"/>
      <c r="N52" s="100"/>
      <c r="O52" s="100"/>
      <c r="P52" s="100"/>
    </row>
    <row r="53" spans="2:17" ht="19" hidden="1" thickBot="1">
      <c r="B53" s="101">
        <f>WEEKDAY(C51)</f>
        <v>2</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f>IF(OR($B$53&gt;$C$53,O53=$B$53),"",C51)</f>
        <v>46419</v>
      </c>
      <c r="D55" s="364"/>
      <c r="E55" s="365">
        <f>IF(OR($B$53&gt;E53,$O$53=$B$53),"",IF($B$53=E53,$C$51,C55+1))</f>
        <v>46420</v>
      </c>
      <c r="F55" s="366"/>
      <c r="G55" s="365">
        <f>IF(OR($B$53&gt;G53,$O$53=$B$53),"",IF($B$53=G53,$C$51,E55+1))</f>
        <v>46421</v>
      </c>
      <c r="H55" s="366"/>
      <c r="I55" s="365">
        <f>IF(OR($B$53&gt;I53,$O$53=$B$53),"",IF($B$53=I53,$C$51,G55+1))</f>
        <v>46422</v>
      </c>
      <c r="J55" s="366"/>
      <c r="K55" s="365">
        <f>IF(OR($B$53&gt;K53,$O$53=$B$53),"",IF($B$53=K53,$C$51,I55+1))</f>
        <v>46423</v>
      </c>
      <c r="L55" s="366"/>
      <c r="M55" s="367">
        <f>IF(OR($B$53&gt;M53,$O$53=$B$53),"",IF($B$53=M53,$C$51,K55+1))</f>
        <v>46424</v>
      </c>
      <c r="N55" s="368"/>
      <c r="O55" s="369">
        <f>IF(B53=O53,C51,M55+1)</f>
        <v>46425</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46426</v>
      </c>
      <c r="D67" s="378"/>
      <c r="E67" s="377">
        <f>C67+1</f>
        <v>46427</v>
      </c>
      <c r="F67" s="378"/>
      <c r="G67" s="377">
        <f>E67+1</f>
        <v>46428</v>
      </c>
      <c r="H67" s="378"/>
      <c r="I67" s="377">
        <f>G67+1</f>
        <v>46429</v>
      </c>
      <c r="J67" s="378"/>
      <c r="K67" s="377">
        <f>I67+1</f>
        <v>46430</v>
      </c>
      <c r="L67" s="378"/>
      <c r="M67" s="379">
        <f>K67+1</f>
        <v>46431</v>
      </c>
      <c r="N67" s="380"/>
      <c r="O67" s="381">
        <f t="shared" ref="O67" si="13">M67+1</f>
        <v>46432</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46433</v>
      </c>
      <c r="D79" s="378"/>
      <c r="E79" s="377">
        <f>C79+1</f>
        <v>46434</v>
      </c>
      <c r="F79" s="378"/>
      <c r="G79" s="377">
        <f>E79+1</f>
        <v>46435</v>
      </c>
      <c r="H79" s="378"/>
      <c r="I79" s="377">
        <f>G79+1</f>
        <v>46436</v>
      </c>
      <c r="J79" s="378"/>
      <c r="K79" s="377">
        <f>I79+1</f>
        <v>46437</v>
      </c>
      <c r="L79" s="378"/>
      <c r="M79" s="379">
        <f>K79+1</f>
        <v>46438</v>
      </c>
      <c r="N79" s="380"/>
      <c r="O79" s="381">
        <f t="shared" ref="O79" si="15">M79+1</f>
        <v>46439</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46440</v>
      </c>
      <c r="D91" s="378"/>
      <c r="E91" s="377">
        <f>C91+1</f>
        <v>46441</v>
      </c>
      <c r="F91" s="378"/>
      <c r="G91" s="377">
        <f>E91+1</f>
        <v>46442</v>
      </c>
      <c r="H91" s="378"/>
      <c r="I91" s="377">
        <f>G91+1</f>
        <v>46443</v>
      </c>
      <c r="J91" s="378"/>
      <c r="K91" s="377">
        <f>I91+1</f>
        <v>46444</v>
      </c>
      <c r="L91" s="378"/>
      <c r="M91" s="379">
        <f>K91+1</f>
        <v>46445</v>
      </c>
      <c r="N91" s="380"/>
      <c r="O91" s="381">
        <f t="shared" ref="O91" si="17">M91+1</f>
        <v>46446</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t="str">
        <f>IF(O91="","",IF(O91&lt;$E$51,O91+1,""))</f>
        <v/>
      </c>
      <c r="D103" s="378"/>
      <c r="E103" s="383" t="str">
        <f>IF(C103="","",IF(C103&lt;$E$51,C103+1,""))</f>
        <v/>
      </c>
      <c r="F103" s="378"/>
      <c r="G103" s="377" t="str">
        <f t="shared" ref="G103" si="19">IF(E103="","",IF(E103&lt;$E$51,E103+1,""))</f>
        <v/>
      </c>
      <c r="H103" s="378"/>
      <c r="I103" s="377" t="str">
        <f t="shared" ref="I103" si="20">IF(G103="","",IF(G103&lt;$E$51,G103+1,""))</f>
        <v/>
      </c>
      <c r="J103" s="378"/>
      <c r="K103" s="377" t="str">
        <f t="shared" ref="K103" si="21">IF(I103="","",IF(I103&lt;$E$51,I103+1,""))</f>
        <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84D5DEE7-A8A8-496E-A818-66DDCE322D10}">
    <filterColumn colId="1" showButton="0"/>
    <filterColumn colId="3" showButton="0"/>
    <filterColumn colId="5" showButton="0"/>
    <filterColumn colId="7" showButton="0"/>
    <filterColumn colId="9" showButton="0"/>
    <filterColumn colId="11" showButton="0"/>
    <filterColumn colId="13" showButton="0"/>
  </autoFilter>
  <mergeCells count="116">
    <mergeCell ref="M115:N115"/>
    <mergeCell ref="O115:P115"/>
    <mergeCell ref="C126:D126"/>
    <mergeCell ref="E126:F126"/>
    <mergeCell ref="G126:H126"/>
    <mergeCell ref="I126:J126"/>
    <mergeCell ref="K126:L126"/>
    <mergeCell ref="M126:N126"/>
    <mergeCell ref="O126:P126"/>
    <mergeCell ref="C115:D115"/>
    <mergeCell ref="E115:F115"/>
    <mergeCell ref="G115:H115"/>
    <mergeCell ref="I115:J115"/>
    <mergeCell ref="K115:L115"/>
    <mergeCell ref="I79:J79"/>
    <mergeCell ref="K79:L79"/>
    <mergeCell ref="M79:N79"/>
    <mergeCell ref="I78:J78"/>
    <mergeCell ref="K78:L78"/>
    <mergeCell ref="M103:N103"/>
    <mergeCell ref="O103:P103"/>
    <mergeCell ref="C114:D114"/>
    <mergeCell ref="E114:F114"/>
    <mergeCell ref="G114:H114"/>
    <mergeCell ref="I114:J114"/>
    <mergeCell ref="K114:L114"/>
    <mergeCell ref="M114:N114"/>
    <mergeCell ref="O114:P114"/>
    <mergeCell ref="C103:D103"/>
    <mergeCell ref="E103:F103"/>
    <mergeCell ref="G103:H103"/>
    <mergeCell ref="I103:J103"/>
    <mergeCell ref="K103:L103"/>
    <mergeCell ref="C102:D102"/>
    <mergeCell ref="E102:F102"/>
    <mergeCell ref="G102:H102"/>
    <mergeCell ref="I102:J102"/>
    <mergeCell ref="K102:L102"/>
    <mergeCell ref="M102:N102"/>
    <mergeCell ref="O102:P102"/>
    <mergeCell ref="C90:D90"/>
    <mergeCell ref="E90:F90"/>
    <mergeCell ref="G90:H90"/>
    <mergeCell ref="I90:J90"/>
    <mergeCell ref="K90:L90"/>
    <mergeCell ref="M90:N90"/>
    <mergeCell ref="I55:J55"/>
    <mergeCell ref="K55:L55"/>
    <mergeCell ref="O79:P79"/>
    <mergeCell ref="M55:N55"/>
    <mergeCell ref="O55:P55"/>
    <mergeCell ref="O90:P90"/>
    <mergeCell ref="C91:D91"/>
    <mergeCell ref="E91:F91"/>
    <mergeCell ref="G91:H91"/>
    <mergeCell ref="I91:J91"/>
    <mergeCell ref="K91:L91"/>
    <mergeCell ref="M91:N91"/>
    <mergeCell ref="O91:P91"/>
    <mergeCell ref="C79:D79"/>
    <mergeCell ref="E79:F79"/>
    <mergeCell ref="G79:H79"/>
    <mergeCell ref="B4:C4"/>
    <mergeCell ref="D4:E4"/>
    <mergeCell ref="F4:G4"/>
    <mergeCell ref="H4:I4"/>
    <mergeCell ref="J4:K4"/>
    <mergeCell ref="B18:D18"/>
    <mergeCell ref="B32:D32"/>
    <mergeCell ref="C53:D53"/>
    <mergeCell ref="E53:F53"/>
    <mergeCell ref="G53:H53"/>
    <mergeCell ref="I53:J53"/>
    <mergeCell ref="K53:L53"/>
    <mergeCell ref="L7:L8"/>
    <mergeCell ref="B33:D34"/>
    <mergeCell ref="F18:L18"/>
    <mergeCell ref="F38:L38"/>
    <mergeCell ref="C50:D50"/>
    <mergeCell ref="E50:F50"/>
    <mergeCell ref="G50:H50"/>
    <mergeCell ref="I50:J50"/>
    <mergeCell ref="K50:L50"/>
    <mergeCell ref="M67:N67"/>
    <mergeCell ref="O67:P67"/>
    <mergeCell ref="C78:D78"/>
    <mergeCell ref="E78:F78"/>
    <mergeCell ref="G78:H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M53:N53"/>
    <mergeCell ref="O53:P53"/>
    <mergeCell ref="C66:D66"/>
    <mergeCell ref="E66:F66"/>
  </mergeCells>
  <phoneticPr fontId="1"/>
  <conditionalFormatting sqref="B33">
    <cfRule type="cellIs" dxfId="484" priority="53" operator="equal">
      <formula>0</formula>
    </cfRule>
  </conditionalFormatting>
  <conditionalFormatting sqref="B602">
    <cfRule type="expression" dxfId="483" priority="74">
      <formula>$C601=1</formula>
    </cfRule>
  </conditionalFormatting>
  <conditionalFormatting sqref="C16 E16 G16 I16 K16">
    <cfRule type="cellIs" dxfId="482" priority="19" operator="equal">
      <formula>0</formula>
    </cfRule>
  </conditionalFormatting>
  <conditionalFormatting sqref="C66 E66 G66 I66 K66 M66 O66">
    <cfRule type="cellIs" dxfId="481" priority="39" operator="equal">
      <formula>0</formula>
    </cfRule>
    <cfRule type="cellIs" dxfId="480" priority="38" operator="equal">
      <formula>0</formula>
    </cfRule>
  </conditionalFormatting>
  <conditionalFormatting sqref="C78 E78 G78 I78 K78 M78 O78">
    <cfRule type="cellIs" dxfId="479" priority="36" operator="equal">
      <formula>0</formula>
    </cfRule>
    <cfRule type="cellIs" dxfId="478" priority="35" operator="equal">
      <formula>0</formula>
    </cfRule>
  </conditionalFormatting>
  <conditionalFormatting sqref="C90 E90 G90 I90 K90 M90 O90">
    <cfRule type="cellIs" dxfId="477" priority="34" operator="equal">
      <formula>0</formula>
    </cfRule>
    <cfRule type="cellIs" dxfId="476" priority="33" operator="equal">
      <formula>0</formula>
    </cfRule>
  </conditionalFormatting>
  <conditionalFormatting sqref="C102 E102 G102 I102 K102 M102 O102">
    <cfRule type="cellIs" dxfId="475" priority="32" operator="equal">
      <formula>0</formula>
    </cfRule>
    <cfRule type="cellIs" dxfId="474" priority="31" operator="equal">
      <formula>0</formula>
    </cfRule>
  </conditionalFormatting>
  <conditionalFormatting sqref="C114 E114 G114 I114 K114 M114 O114">
    <cfRule type="cellIs" dxfId="473" priority="30" operator="equal">
      <formula>0</formula>
    </cfRule>
    <cfRule type="cellIs" dxfId="472" priority="29" operator="equal">
      <formula>0</formula>
    </cfRule>
  </conditionalFormatting>
  <conditionalFormatting sqref="C126 E126 G126 I126 K126 M126 O126">
    <cfRule type="cellIs" dxfId="471" priority="28" operator="equal">
      <formula>0</formula>
    </cfRule>
    <cfRule type="cellIs" dxfId="470" priority="27" operator="equal">
      <formula>0</formula>
    </cfRule>
  </conditionalFormatting>
  <conditionalFormatting sqref="C30:D30 B36:D36 D37:D42 D44:D49">
    <cfRule type="cellIs" dxfId="469" priority="79" operator="equal">
      <formula>0</formula>
    </cfRule>
  </conditionalFormatting>
  <conditionalFormatting sqref="C55:P55">
    <cfRule type="expression" dxfId="468" priority="26">
      <formula>COUNTIF(祝日,C$55)=1</formula>
    </cfRule>
  </conditionalFormatting>
  <conditionalFormatting sqref="C67:P67">
    <cfRule type="expression" dxfId="467" priority="40">
      <formula>COUNTIF(祝日,C$67)=1</formula>
    </cfRule>
  </conditionalFormatting>
  <conditionalFormatting sqref="C79:P79">
    <cfRule type="expression" dxfId="466" priority="43">
      <formula>COUNTIF(祝日,C$79)=1</formula>
    </cfRule>
  </conditionalFormatting>
  <conditionalFormatting sqref="C91:P91">
    <cfRule type="expression" dxfId="465" priority="46">
      <formula>COUNTIF(祝日,C$91)=1</formula>
    </cfRule>
  </conditionalFormatting>
  <conditionalFormatting sqref="C103:P103">
    <cfRule type="expression" dxfId="464" priority="51">
      <formula>COUNTIF(祝日,C$103)=1</formula>
    </cfRule>
  </conditionalFormatting>
  <conditionalFormatting sqref="C115:P115">
    <cfRule type="expression" dxfId="463" priority="20">
      <formula>COUNTIF(祝日,C$115)=1</formula>
    </cfRule>
  </conditionalFormatting>
  <conditionalFormatting sqref="D20:D29">
    <cfRule type="cellIs" dxfId="462" priority="52" operator="equal">
      <formula>0</formula>
    </cfRule>
  </conditionalFormatting>
  <conditionalFormatting sqref="E19">
    <cfRule type="cellIs" dxfId="461" priority="77" operator="equal">
      <formula>0</formula>
    </cfRule>
  </conditionalFormatting>
  <conditionalFormatting sqref="L5">
    <cfRule type="cellIs" dxfId="460" priority="56" operator="equal">
      <formula>0</formula>
    </cfRule>
  </conditionalFormatting>
  <conditionalFormatting sqref="L7">
    <cfRule type="cellIs" dxfId="459" priority="54" operator="equal">
      <formula>0</formula>
    </cfRule>
  </conditionalFormatting>
  <conditionalFormatting sqref="Q56:Q65">
    <cfRule type="cellIs" dxfId="458" priority="16" operator="equal">
      <formula>0</formula>
    </cfRule>
  </conditionalFormatting>
  <conditionalFormatting sqref="Q66">
    <cfRule type="cellIs" dxfId="457" priority="18" operator="equal">
      <formula>0</formula>
    </cfRule>
    <cfRule type="cellIs" dxfId="456" priority="17" operator="equal">
      <formula>0</formula>
    </cfRule>
  </conditionalFormatting>
  <conditionalFormatting sqref="Q68:Q77">
    <cfRule type="cellIs" dxfId="455" priority="5" operator="equal">
      <formula>0</formula>
    </cfRule>
  </conditionalFormatting>
  <conditionalFormatting sqref="Q78">
    <cfRule type="cellIs" dxfId="454" priority="15" operator="equal">
      <formula>0</formula>
    </cfRule>
    <cfRule type="cellIs" dxfId="453" priority="14" operator="equal">
      <formula>0</formula>
    </cfRule>
  </conditionalFormatting>
  <conditionalFormatting sqref="Q80:Q89">
    <cfRule type="cellIs" dxfId="452" priority="4" operator="equal">
      <formula>0</formula>
    </cfRule>
  </conditionalFormatting>
  <conditionalFormatting sqref="Q90">
    <cfRule type="cellIs" dxfId="451" priority="13" operator="equal">
      <formula>0</formula>
    </cfRule>
    <cfRule type="cellIs" dxfId="450" priority="12" operator="equal">
      <formula>0</formula>
    </cfRule>
  </conditionalFormatting>
  <conditionalFormatting sqref="Q92:Q101">
    <cfRule type="cellIs" dxfId="449" priority="3" operator="equal">
      <formula>0</formula>
    </cfRule>
  </conditionalFormatting>
  <conditionalFormatting sqref="Q102">
    <cfRule type="cellIs" dxfId="448" priority="11" operator="equal">
      <formula>0</formula>
    </cfRule>
    <cfRule type="cellIs" dxfId="447" priority="10" operator="equal">
      <formula>0</formula>
    </cfRule>
  </conditionalFormatting>
  <conditionalFormatting sqref="Q104:Q113">
    <cfRule type="cellIs" dxfId="446" priority="2" operator="equal">
      <formula>0</formula>
    </cfRule>
  </conditionalFormatting>
  <conditionalFormatting sqref="Q114">
    <cfRule type="cellIs" dxfId="445" priority="9" operator="equal">
      <formula>0</formula>
    </cfRule>
    <cfRule type="cellIs" dxfId="444" priority="8" operator="equal">
      <formula>0</formula>
    </cfRule>
  </conditionalFormatting>
  <conditionalFormatting sqref="Q116:Q125">
    <cfRule type="cellIs" dxfId="443" priority="1" operator="equal">
      <formula>0</formula>
    </cfRule>
  </conditionalFormatting>
  <conditionalFormatting sqref="Q126">
    <cfRule type="cellIs" dxfId="442" priority="7" operator="equal">
      <formula>0</formula>
    </cfRule>
    <cfRule type="cellIs" dxfId="441" priority="6" operator="equal">
      <formula>0</formula>
    </cfRule>
  </conditionalFormatting>
  <pageMargins left="0.25" right="0.25" top="0.75" bottom="0.75" header="0.3" footer="0.3"/>
  <pageSetup paperSize="9" scale="82"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6298D-EE72-47D0-AB93-4D39603C3281}">
  <sheetPr codeName="Sheet5">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23</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Special!P18</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46447</v>
      </c>
      <c r="H21" s="110">
        <f>INDEX(C55:P55,MATCH(MAX(C55:P55)+1,C55:P55,1))</f>
        <v>46453</v>
      </c>
      <c r="I21" s="110" cm="1">
        <f t="array" ref="I21">INDEX(C103:P103,MATCH("*?",INDEX(C103:P103&amp;"",0),0))</f>
        <v>46475</v>
      </c>
      <c r="J21" s="110">
        <f>INDEX(C103:P103,MATCH(MAX(C103:P103)+1,C103:P103,1))</f>
        <v>46477</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1-7th</v>
      </c>
      <c r="H23" s="114" t="str">
        <f>DAY(C67)&amp;"-"&amp;DAY(O67)&amp;"th"</f>
        <v>8-14th</v>
      </c>
      <c r="I23" s="114" t="str">
        <f>DAY(C79)&amp;"-"&amp;DAY(O79)&amp;"th"</f>
        <v>15-21th</v>
      </c>
      <c r="J23" s="114" t="str">
        <f>DAY(C91)&amp;"-"&amp;DAY(O91)&amp;"th"</f>
        <v>22-28th</v>
      </c>
      <c r="K23" s="114" t="str">
        <f>DAY(I21)&amp;"-"&amp;DAY(J21)&amp;"th"</f>
        <v>29-31th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f>WEEKDAY(C55)</f>
        <v>2</v>
      </c>
      <c r="D50" s="343"/>
      <c r="E50" s="344">
        <f t="shared" ref="E50" si="7">WEEKDAY(E55)</f>
        <v>3</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DATE(2027,3,Setting!N5)</f>
        <v>46447</v>
      </c>
      <c r="D51" s="138" t="s">
        <v>48</v>
      </c>
      <c r="E51" s="279">
        <f>DATE(2027,4,Setting!N5-1)</f>
        <v>46477</v>
      </c>
      <c r="F51" s="100"/>
      <c r="G51" s="100"/>
      <c r="H51" s="100"/>
      <c r="I51" s="100"/>
      <c r="J51" s="100"/>
      <c r="K51" s="100"/>
      <c r="L51" s="100"/>
      <c r="M51" s="100"/>
      <c r="N51" s="100"/>
      <c r="O51" s="100"/>
      <c r="P51" s="100"/>
    </row>
    <row r="52" spans="2:17" ht="6" customHeight="1" thickBot="1">
      <c r="B52" s="140"/>
      <c r="C52" s="141"/>
      <c r="D52" s="140"/>
      <c r="E52" s="139"/>
      <c r="F52" s="100"/>
      <c r="G52" s="100"/>
      <c r="H52" s="100"/>
      <c r="I52" s="100"/>
      <c r="J52" s="100"/>
      <c r="K52" s="100"/>
      <c r="L52" s="100"/>
      <c r="M52" s="100"/>
      <c r="N52" s="100"/>
      <c r="O52" s="100"/>
      <c r="P52" s="100"/>
    </row>
    <row r="53" spans="2:17" ht="19" hidden="1" thickBot="1">
      <c r="B53" s="101">
        <f>WEEKDAY(C51)</f>
        <v>2</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f>IF(OR($B$53&gt;$C$53,O53=$B$53),"",C51)</f>
        <v>46447</v>
      </c>
      <c r="D55" s="364"/>
      <c r="E55" s="365">
        <f>IF(OR($B$53&gt;E53,$O$53=$B$53),"",IF($B$53=E53,$C$51,C55+1))</f>
        <v>46448</v>
      </c>
      <c r="F55" s="366"/>
      <c r="G55" s="365">
        <f>IF(OR($B$53&gt;G53,$O$53=$B$53),"",IF($B$53=G53,$C$51,E55+1))</f>
        <v>46449</v>
      </c>
      <c r="H55" s="366"/>
      <c r="I55" s="365">
        <f>IF(OR($B$53&gt;I53,$O$53=$B$53),"",IF($B$53=I53,$C$51,G55+1))</f>
        <v>46450</v>
      </c>
      <c r="J55" s="366"/>
      <c r="K55" s="365">
        <f>IF(OR($B$53&gt;K53,$O$53=$B$53),"",IF($B$53=K53,$C$51,I55+1))</f>
        <v>46451</v>
      </c>
      <c r="L55" s="366"/>
      <c r="M55" s="367">
        <f>IF(OR($B$53&gt;M53,$O$53=$B$53),"",IF($B$53=M53,$C$51,K55+1))</f>
        <v>46452</v>
      </c>
      <c r="N55" s="368"/>
      <c r="O55" s="369">
        <f>IF(B53=O53,C51,M55+1)</f>
        <v>46453</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46454</v>
      </c>
      <c r="D67" s="378"/>
      <c r="E67" s="377">
        <f>C67+1</f>
        <v>46455</v>
      </c>
      <c r="F67" s="378"/>
      <c r="G67" s="377">
        <f>E67+1</f>
        <v>46456</v>
      </c>
      <c r="H67" s="378"/>
      <c r="I67" s="377">
        <f>G67+1</f>
        <v>46457</v>
      </c>
      <c r="J67" s="378"/>
      <c r="K67" s="377">
        <f>I67+1</f>
        <v>46458</v>
      </c>
      <c r="L67" s="378"/>
      <c r="M67" s="379">
        <f>K67+1</f>
        <v>46459</v>
      </c>
      <c r="N67" s="380"/>
      <c r="O67" s="381">
        <f t="shared" ref="O67" si="13">M67+1</f>
        <v>46460</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46461</v>
      </c>
      <c r="D79" s="378"/>
      <c r="E79" s="377">
        <f>C79+1</f>
        <v>46462</v>
      </c>
      <c r="F79" s="378"/>
      <c r="G79" s="377">
        <f>E79+1</f>
        <v>46463</v>
      </c>
      <c r="H79" s="378"/>
      <c r="I79" s="377">
        <f>G79+1</f>
        <v>46464</v>
      </c>
      <c r="J79" s="378"/>
      <c r="K79" s="377">
        <f>I79+1</f>
        <v>46465</v>
      </c>
      <c r="L79" s="378"/>
      <c r="M79" s="379">
        <f>K79+1</f>
        <v>46466</v>
      </c>
      <c r="N79" s="380"/>
      <c r="O79" s="381">
        <f t="shared" ref="O79" si="15">M79+1</f>
        <v>46467</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46468</v>
      </c>
      <c r="D91" s="378"/>
      <c r="E91" s="377">
        <f>C91+1</f>
        <v>46469</v>
      </c>
      <c r="F91" s="378"/>
      <c r="G91" s="377">
        <f>E91+1</f>
        <v>46470</v>
      </c>
      <c r="H91" s="378"/>
      <c r="I91" s="377">
        <f>G91+1</f>
        <v>46471</v>
      </c>
      <c r="J91" s="378"/>
      <c r="K91" s="377">
        <f>I91+1</f>
        <v>46472</v>
      </c>
      <c r="L91" s="378"/>
      <c r="M91" s="379">
        <f>K91+1</f>
        <v>46473</v>
      </c>
      <c r="N91" s="380"/>
      <c r="O91" s="381">
        <f t="shared" ref="O91" si="17">M91+1</f>
        <v>46474</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46475</v>
      </c>
      <c r="D103" s="378"/>
      <c r="E103" s="383">
        <f>IF(C103="","",IF(C103&lt;$E$51,C103+1,""))</f>
        <v>46476</v>
      </c>
      <c r="F103" s="378"/>
      <c r="G103" s="377">
        <f t="shared" ref="G103" si="19">IF(E103="","",IF(E103&lt;$E$51,E103+1,""))</f>
        <v>46477</v>
      </c>
      <c r="H103" s="378"/>
      <c r="I103" s="377" t="str">
        <f t="shared" ref="I103" si="20">IF(G103="","",IF(G103&lt;$E$51,G103+1,""))</f>
        <v/>
      </c>
      <c r="J103" s="378"/>
      <c r="K103" s="377" t="str">
        <f t="shared" ref="K103" si="21">IF(I103="","",IF(I103&lt;$E$51,I103+1,""))</f>
        <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45B6298D-EE72-47D0-AB93-4D39603C3281}">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18:L18"/>
    <mergeCell ref="F38:L3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440" priority="53" operator="equal">
      <formula>0</formula>
    </cfRule>
  </conditionalFormatting>
  <conditionalFormatting sqref="B602">
    <cfRule type="expression" dxfId="439" priority="74">
      <formula>$C601=1</formula>
    </cfRule>
  </conditionalFormatting>
  <conditionalFormatting sqref="C16 E16 G16 I16 K16">
    <cfRule type="cellIs" dxfId="438" priority="19" operator="equal">
      <formula>0</formula>
    </cfRule>
  </conditionalFormatting>
  <conditionalFormatting sqref="C66 E66 G66 I66 K66 M66 O66">
    <cfRule type="cellIs" dxfId="437" priority="39" operator="equal">
      <formula>0</formula>
    </cfRule>
    <cfRule type="cellIs" dxfId="436" priority="38" operator="equal">
      <formula>0</formula>
    </cfRule>
  </conditionalFormatting>
  <conditionalFormatting sqref="C78 E78 G78 I78 K78 M78 O78">
    <cfRule type="cellIs" dxfId="435" priority="36" operator="equal">
      <formula>0</formula>
    </cfRule>
    <cfRule type="cellIs" dxfId="434" priority="35" operator="equal">
      <formula>0</formula>
    </cfRule>
  </conditionalFormatting>
  <conditionalFormatting sqref="C90 E90 G90 I90 K90 M90 O90">
    <cfRule type="cellIs" dxfId="433" priority="34" operator="equal">
      <formula>0</formula>
    </cfRule>
    <cfRule type="cellIs" dxfId="432" priority="33" operator="equal">
      <formula>0</formula>
    </cfRule>
  </conditionalFormatting>
  <conditionalFormatting sqref="C102 E102 G102 I102 K102 M102 O102">
    <cfRule type="cellIs" dxfId="431" priority="32" operator="equal">
      <formula>0</formula>
    </cfRule>
    <cfRule type="cellIs" dxfId="430" priority="31" operator="equal">
      <formula>0</formula>
    </cfRule>
  </conditionalFormatting>
  <conditionalFormatting sqref="C114 E114 G114 I114 K114 M114 O114">
    <cfRule type="cellIs" dxfId="429" priority="30" operator="equal">
      <formula>0</formula>
    </cfRule>
    <cfRule type="cellIs" dxfId="428" priority="29" operator="equal">
      <formula>0</formula>
    </cfRule>
  </conditionalFormatting>
  <conditionalFormatting sqref="C126 E126 G126 I126 K126 M126 O126">
    <cfRule type="cellIs" dxfId="427" priority="28" operator="equal">
      <formula>0</formula>
    </cfRule>
    <cfRule type="cellIs" dxfId="426" priority="27" operator="equal">
      <formula>0</formula>
    </cfRule>
  </conditionalFormatting>
  <conditionalFormatting sqref="C30:D30 B36:D36 D37:D42 D44:D49">
    <cfRule type="cellIs" dxfId="425" priority="79" operator="equal">
      <formula>0</formula>
    </cfRule>
  </conditionalFormatting>
  <conditionalFormatting sqref="C55:P55">
    <cfRule type="expression" dxfId="424" priority="26">
      <formula>COUNTIF(祝日,C$55)=1</formula>
    </cfRule>
  </conditionalFormatting>
  <conditionalFormatting sqref="C67:P67">
    <cfRule type="expression" dxfId="423" priority="40">
      <formula>COUNTIF(祝日,C$67)=1</formula>
    </cfRule>
  </conditionalFormatting>
  <conditionalFormatting sqref="C79:P79">
    <cfRule type="expression" dxfId="422" priority="43">
      <formula>COUNTIF(祝日,C$79)=1</formula>
    </cfRule>
  </conditionalFormatting>
  <conditionalFormatting sqref="C91:P91">
    <cfRule type="expression" dxfId="421" priority="46">
      <formula>COUNTIF(祝日,C$91)=1</formula>
    </cfRule>
  </conditionalFormatting>
  <conditionalFormatting sqref="C103:P103">
    <cfRule type="expression" dxfId="420" priority="51">
      <formula>COUNTIF(祝日,C$103)=1</formula>
    </cfRule>
  </conditionalFormatting>
  <conditionalFormatting sqref="C115:P115">
    <cfRule type="expression" dxfId="419" priority="20">
      <formula>COUNTIF(祝日,C$115)=1</formula>
    </cfRule>
  </conditionalFormatting>
  <conditionalFormatting sqref="D20:D29">
    <cfRule type="cellIs" dxfId="418" priority="52" operator="equal">
      <formula>0</formula>
    </cfRule>
  </conditionalFormatting>
  <conditionalFormatting sqref="E19">
    <cfRule type="cellIs" dxfId="417" priority="77" operator="equal">
      <formula>0</formula>
    </cfRule>
  </conditionalFormatting>
  <conditionalFormatting sqref="L5">
    <cfRule type="cellIs" dxfId="416" priority="56" operator="equal">
      <formula>0</formula>
    </cfRule>
  </conditionalFormatting>
  <conditionalFormatting sqref="L7">
    <cfRule type="cellIs" dxfId="415" priority="54" operator="equal">
      <formula>0</formula>
    </cfRule>
  </conditionalFormatting>
  <conditionalFormatting sqref="Q56:Q65">
    <cfRule type="cellIs" dxfId="414" priority="16" operator="equal">
      <formula>0</formula>
    </cfRule>
  </conditionalFormatting>
  <conditionalFormatting sqref="Q66">
    <cfRule type="cellIs" dxfId="413" priority="18" operator="equal">
      <formula>0</formula>
    </cfRule>
    <cfRule type="cellIs" dxfId="412" priority="17" operator="equal">
      <formula>0</formula>
    </cfRule>
  </conditionalFormatting>
  <conditionalFormatting sqref="Q68:Q77">
    <cfRule type="cellIs" dxfId="411" priority="5" operator="equal">
      <formula>0</formula>
    </cfRule>
  </conditionalFormatting>
  <conditionalFormatting sqref="Q78">
    <cfRule type="cellIs" dxfId="410" priority="15" operator="equal">
      <formula>0</formula>
    </cfRule>
    <cfRule type="cellIs" dxfId="409" priority="14" operator="equal">
      <formula>0</formula>
    </cfRule>
  </conditionalFormatting>
  <conditionalFormatting sqref="Q80:Q89">
    <cfRule type="cellIs" dxfId="408" priority="4" operator="equal">
      <formula>0</formula>
    </cfRule>
  </conditionalFormatting>
  <conditionalFormatting sqref="Q90">
    <cfRule type="cellIs" dxfId="407" priority="13" operator="equal">
      <formula>0</formula>
    </cfRule>
    <cfRule type="cellIs" dxfId="406" priority="12" operator="equal">
      <formula>0</formula>
    </cfRule>
  </conditionalFormatting>
  <conditionalFormatting sqref="Q92:Q101">
    <cfRule type="cellIs" dxfId="405" priority="3" operator="equal">
      <formula>0</formula>
    </cfRule>
  </conditionalFormatting>
  <conditionalFormatting sqref="Q102">
    <cfRule type="cellIs" dxfId="404" priority="11" operator="equal">
      <formula>0</formula>
    </cfRule>
    <cfRule type="cellIs" dxfId="403" priority="10" operator="equal">
      <formula>0</formula>
    </cfRule>
  </conditionalFormatting>
  <conditionalFormatting sqref="Q104:Q113">
    <cfRule type="cellIs" dxfId="402" priority="2" operator="equal">
      <formula>0</formula>
    </cfRule>
  </conditionalFormatting>
  <conditionalFormatting sqref="Q114">
    <cfRule type="cellIs" dxfId="401" priority="9" operator="equal">
      <formula>0</formula>
    </cfRule>
    <cfRule type="cellIs" dxfId="400" priority="8" operator="equal">
      <formula>0</formula>
    </cfRule>
  </conditionalFormatting>
  <conditionalFormatting sqref="Q116:Q125">
    <cfRule type="cellIs" dxfId="399" priority="1" operator="equal">
      <formula>0</formula>
    </cfRule>
  </conditionalFormatting>
  <conditionalFormatting sqref="Q126">
    <cfRule type="cellIs" dxfId="398" priority="7" operator="equal">
      <formula>0</formula>
    </cfRule>
    <cfRule type="cellIs" dxfId="397" priority="6" operator="equal">
      <formula>0</formula>
    </cfRule>
  </conditionalFormatting>
  <pageMargins left="0.25" right="0.25" top="0.75" bottom="0.75" header="0.3" footer="0.3"/>
  <pageSetup paperSize="9" scale="82"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9D7DD-A5D8-4B8E-8194-7DF62CC5BBD9}">
  <sheetPr codeName="Sheet6">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24</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Special!P24</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46478</v>
      </c>
      <c r="H21" s="110">
        <f>INDEX(C55:P55,MATCH(MAX(C55:P55)+1,C55:P55,1))</f>
        <v>46481</v>
      </c>
      <c r="I21" s="110" cm="1">
        <f t="array" ref="I21">INDEX(C103:P103,MATCH("*?",INDEX(C103:P103&amp;"",0),0))</f>
        <v>46503</v>
      </c>
      <c r="J21" s="110">
        <f>INDEX(C103:P103,MATCH(MAX(C103:P103)+1,C103:P103,1))</f>
        <v>46507</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1-4th</v>
      </c>
      <c r="H23" s="114" t="str">
        <f>DAY(C67)&amp;"-"&amp;DAY(O67)&amp;"th"</f>
        <v>5-11th</v>
      </c>
      <c r="I23" s="114" t="str">
        <f>DAY(C79)&amp;"-"&amp;DAY(O79)&amp;"th"</f>
        <v>12-18th</v>
      </c>
      <c r="J23" s="114" t="str">
        <f>DAY(C91)&amp;"-"&amp;DAY(O91)&amp;"th"</f>
        <v>19-25th</v>
      </c>
      <c r="K23" s="114" t="str">
        <f>DAY(I21)&amp;"-"&amp;DAY(J21)&amp;"th"</f>
        <v>26-30th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t="e">
        <f t="shared" ref="G50" si="8">WEEKDAY(G55)</f>
        <v>#VALUE!</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DATE(2027,4,Setting!N5)</f>
        <v>46478</v>
      </c>
      <c r="D51" s="138" t="s">
        <v>48</v>
      </c>
      <c r="E51" s="279">
        <f>DATE(2027,5,Setting!N5-1)</f>
        <v>46507</v>
      </c>
      <c r="F51" s="100"/>
      <c r="G51" s="100"/>
      <c r="H51" s="100"/>
      <c r="I51" s="100"/>
      <c r="J51" s="100"/>
      <c r="K51" s="100"/>
      <c r="L51" s="100"/>
      <c r="M51" s="100"/>
      <c r="N51" s="100"/>
      <c r="O51" s="100"/>
      <c r="P51" s="100"/>
    </row>
    <row r="52" spans="2:17" ht="6.75" customHeight="1" thickBot="1">
      <c r="B52" s="140"/>
      <c r="C52" s="141"/>
      <c r="D52" s="140"/>
      <c r="E52" s="139"/>
      <c r="F52" s="100"/>
      <c r="G52" s="100"/>
      <c r="H52" s="100"/>
      <c r="I52" s="100"/>
      <c r="J52" s="100"/>
      <c r="K52" s="100"/>
      <c r="L52" s="100"/>
      <c r="M52" s="100"/>
      <c r="N52" s="100"/>
      <c r="O52" s="100"/>
      <c r="P52" s="100"/>
    </row>
    <row r="53" spans="2:17" ht="19" hidden="1" thickBot="1">
      <c r="B53" s="101">
        <f>WEEKDAY(C51)</f>
        <v>5</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t="str">
        <f>IF(OR($B$53&gt;G53,$O$53=$B$53),"",IF($B$53=G53,$C$51,E55+1))</f>
        <v/>
      </c>
      <c r="H55" s="366"/>
      <c r="I55" s="365">
        <f>IF(OR($B$53&gt;I53,$O$53=$B$53),"",IF($B$53=I53,$C$51,G55+1))</f>
        <v>46478</v>
      </c>
      <c r="J55" s="366"/>
      <c r="K55" s="365">
        <f>IF(OR($B$53&gt;K53,$O$53=$B$53),"",IF($B$53=K53,$C$51,I55+1))</f>
        <v>46479</v>
      </c>
      <c r="L55" s="366"/>
      <c r="M55" s="367">
        <f>IF(OR($B$53&gt;M53,$O$53=$B$53),"",IF($B$53=M53,$C$51,K55+1))</f>
        <v>46480</v>
      </c>
      <c r="N55" s="368"/>
      <c r="O55" s="369">
        <f>IF(B53=O53,C51,M55+1)</f>
        <v>46481</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46482</v>
      </c>
      <c r="D67" s="378"/>
      <c r="E67" s="377">
        <f>C67+1</f>
        <v>46483</v>
      </c>
      <c r="F67" s="378"/>
      <c r="G67" s="377">
        <f>E67+1</f>
        <v>46484</v>
      </c>
      <c r="H67" s="378"/>
      <c r="I67" s="377">
        <f>G67+1</f>
        <v>46485</v>
      </c>
      <c r="J67" s="378"/>
      <c r="K67" s="377">
        <f>I67+1</f>
        <v>46486</v>
      </c>
      <c r="L67" s="378"/>
      <c r="M67" s="379">
        <f>K67+1</f>
        <v>46487</v>
      </c>
      <c r="N67" s="380"/>
      <c r="O67" s="381">
        <f t="shared" ref="O67" si="13">M67+1</f>
        <v>46488</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46489</v>
      </c>
      <c r="D79" s="378"/>
      <c r="E79" s="377">
        <f>C79+1</f>
        <v>46490</v>
      </c>
      <c r="F79" s="378"/>
      <c r="G79" s="377">
        <f>E79+1</f>
        <v>46491</v>
      </c>
      <c r="H79" s="378"/>
      <c r="I79" s="377">
        <f>G79+1</f>
        <v>46492</v>
      </c>
      <c r="J79" s="378"/>
      <c r="K79" s="377">
        <f>I79+1</f>
        <v>46493</v>
      </c>
      <c r="L79" s="378"/>
      <c r="M79" s="379">
        <f>K79+1</f>
        <v>46494</v>
      </c>
      <c r="N79" s="380"/>
      <c r="O79" s="381">
        <f t="shared" ref="O79" si="15">M79+1</f>
        <v>46495</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46496</v>
      </c>
      <c r="D91" s="378"/>
      <c r="E91" s="377">
        <f>C91+1</f>
        <v>46497</v>
      </c>
      <c r="F91" s="378"/>
      <c r="G91" s="377">
        <f>E91+1</f>
        <v>46498</v>
      </c>
      <c r="H91" s="378"/>
      <c r="I91" s="377">
        <f>G91+1</f>
        <v>46499</v>
      </c>
      <c r="J91" s="378"/>
      <c r="K91" s="377">
        <f>I91+1</f>
        <v>46500</v>
      </c>
      <c r="L91" s="378"/>
      <c r="M91" s="379">
        <f>K91+1</f>
        <v>46501</v>
      </c>
      <c r="N91" s="380"/>
      <c r="O91" s="381">
        <f t="shared" ref="O91" si="17">M91+1</f>
        <v>46502</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46503</v>
      </c>
      <c r="D103" s="378"/>
      <c r="E103" s="383">
        <f>IF(C103="","",IF(C103&lt;$E$51,C103+1,""))</f>
        <v>46504</v>
      </c>
      <c r="F103" s="378"/>
      <c r="G103" s="377">
        <f t="shared" ref="G103" si="19">IF(E103="","",IF(E103&lt;$E$51,E103+1,""))</f>
        <v>46505</v>
      </c>
      <c r="H103" s="378"/>
      <c r="I103" s="377">
        <f t="shared" ref="I103" si="20">IF(G103="","",IF(G103&lt;$E$51,G103+1,""))</f>
        <v>46506</v>
      </c>
      <c r="J103" s="378"/>
      <c r="K103" s="377">
        <f t="shared" ref="K103" si="21">IF(I103="","",IF(I103&lt;$E$51,I103+1,""))</f>
        <v>46507</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5909D7DD-A5D8-4B8E-8194-7DF62CC5BBD9}">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18:L18"/>
    <mergeCell ref="F38:L3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396" priority="53" operator="equal">
      <formula>0</formula>
    </cfRule>
  </conditionalFormatting>
  <conditionalFormatting sqref="B602">
    <cfRule type="expression" dxfId="395" priority="74">
      <formula>$C601=1</formula>
    </cfRule>
  </conditionalFormatting>
  <conditionalFormatting sqref="C16 E16 G16 I16 K16">
    <cfRule type="cellIs" dxfId="394" priority="19" operator="equal">
      <formula>0</formula>
    </cfRule>
  </conditionalFormatting>
  <conditionalFormatting sqref="C66 E66 G66 I66 K66 M66 O66">
    <cfRule type="cellIs" dxfId="393" priority="39" operator="equal">
      <formula>0</formula>
    </cfRule>
    <cfRule type="cellIs" dxfId="392" priority="38" operator="equal">
      <formula>0</formula>
    </cfRule>
  </conditionalFormatting>
  <conditionalFormatting sqref="C78 E78 G78 I78 K78 M78 O78">
    <cfRule type="cellIs" dxfId="391" priority="36" operator="equal">
      <formula>0</formula>
    </cfRule>
    <cfRule type="cellIs" dxfId="390" priority="35" operator="equal">
      <formula>0</formula>
    </cfRule>
  </conditionalFormatting>
  <conditionalFormatting sqref="C90 E90 G90 I90 K90 M90 O90">
    <cfRule type="cellIs" dxfId="389" priority="34" operator="equal">
      <formula>0</formula>
    </cfRule>
    <cfRule type="cellIs" dxfId="388" priority="33" operator="equal">
      <formula>0</formula>
    </cfRule>
  </conditionalFormatting>
  <conditionalFormatting sqref="C102 E102 G102 I102 K102 M102 O102">
    <cfRule type="cellIs" dxfId="387" priority="32" operator="equal">
      <formula>0</formula>
    </cfRule>
    <cfRule type="cellIs" dxfId="386" priority="31" operator="equal">
      <formula>0</formula>
    </cfRule>
  </conditionalFormatting>
  <conditionalFormatting sqref="C114 E114 G114 I114 K114 M114 O114">
    <cfRule type="cellIs" dxfId="385" priority="30" operator="equal">
      <formula>0</formula>
    </cfRule>
    <cfRule type="cellIs" dxfId="384" priority="29" operator="equal">
      <formula>0</formula>
    </cfRule>
  </conditionalFormatting>
  <conditionalFormatting sqref="C126 E126 G126 I126 K126 M126 O126">
    <cfRule type="cellIs" dxfId="383" priority="28" operator="equal">
      <formula>0</formula>
    </cfRule>
    <cfRule type="cellIs" dxfId="382" priority="27" operator="equal">
      <formula>0</formula>
    </cfRule>
  </conditionalFormatting>
  <conditionalFormatting sqref="C30:D30 B36:D36 D37:D42 D44:D49">
    <cfRule type="cellIs" dxfId="381" priority="79" operator="equal">
      <formula>0</formula>
    </cfRule>
  </conditionalFormatting>
  <conditionalFormatting sqref="C55:P55">
    <cfRule type="expression" dxfId="380" priority="26">
      <formula>COUNTIF(祝日,C$55)=1</formula>
    </cfRule>
  </conditionalFormatting>
  <conditionalFormatting sqref="C67:P67">
    <cfRule type="expression" dxfId="379" priority="40">
      <formula>COUNTIF(祝日,C$67)=1</formula>
    </cfRule>
  </conditionalFormatting>
  <conditionalFormatting sqref="C79:P79">
    <cfRule type="expression" dxfId="378" priority="43">
      <formula>COUNTIF(祝日,C$79)=1</formula>
    </cfRule>
  </conditionalFormatting>
  <conditionalFormatting sqref="C91:P91">
    <cfRule type="expression" dxfId="377" priority="46">
      <formula>COUNTIF(祝日,C$91)=1</formula>
    </cfRule>
  </conditionalFormatting>
  <conditionalFormatting sqref="C103:P103">
    <cfRule type="expression" dxfId="376" priority="51">
      <formula>COUNTIF(祝日,C$103)=1</formula>
    </cfRule>
  </conditionalFormatting>
  <conditionalFormatting sqref="C115:P115">
    <cfRule type="expression" dxfId="375" priority="20">
      <formula>COUNTIF(祝日,C$115)=1</formula>
    </cfRule>
  </conditionalFormatting>
  <conditionalFormatting sqref="D20:D29">
    <cfRule type="cellIs" dxfId="374" priority="52" operator="equal">
      <formula>0</formula>
    </cfRule>
  </conditionalFormatting>
  <conditionalFormatting sqref="E19">
    <cfRule type="cellIs" dxfId="373" priority="77" operator="equal">
      <formula>0</formula>
    </cfRule>
  </conditionalFormatting>
  <conditionalFormatting sqref="L5">
    <cfRule type="cellIs" dxfId="372" priority="56" operator="equal">
      <formula>0</formula>
    </cfRule>
  </conditionalFormatting>
  <conditionalFormatting sqref="L7">
    <cfRule type="cellIs" dxfId="371" priority="54" operator="equal">
      <formula>0</formula>
    </cfRule>
  </conditionalFormatting>
  <conditionalFormatting sqref="Q56:Q65">
    <cfRule type="cellIs" dxfId="370" priority="16" operator="equal">
      <formula>0</formula>
    </cfRule>
  </conditionalFormatting>
  <conditionalFormatting sqref="Q66">
    <cfRule type="cellIs" dxfId="369" priority="18" operator="equal">
      <formula>0</formula>
    </cfRule>
    <cfRule type="cellIs" dxfId="368" priority="17" operator="equal">
      <formula>0</formula>
    </cfRule>
  </conditionalFormatting>
  <conditionalFormatting sqref="Q68:Q77">
    <cfRule type="cellIs" dxfId="367" priority="5" operator="equal">
      <formula>0</formula>
    </cfRule>
  </conditionalFormatting>
  <conditionalFormatting sqref="Q78">
    <cfRule type="cellIs" dxfId="366" priority="15" operator="equal">
      <formula>0</formula>
    </cfRule>
    <cfRule type="cellIs" dxfId="365" priority="14" operator="equal">
      <formula>0</formula>
    </cfRule>
  </conditionalFormatting>
  <conditionalFormatting sqref="Q80:Q89">
    <cfRule type="cellIs" dxfId="364" priority="4" operator="equal">
      <formula>0</formula>
    </cfRule>
  </conditionalFormatting>
  <conditionalFormatting sqref="Q90">
    <cfRule type="cellIs" dxfId="363" priority="13" operator="equal">
      <formula>0</formula>
    </cfRule>
    <cfRule type="cellIs" dxfId="362" priority="12" operator="equal">
      <formula>0</formula>
    </cfRule>
  </conditionalFormatting>
  <conditionalFormatting sqref="Q92:Q101">
    <cfRule type="cellIs" dxfId="361" priority="3" operator="equal">
      <formula>0</formula>
    </cfRule>
  </conditionalFormatting>
  <conditionalFormatting sqref="Q102">
    <cfRule type="cellIs" dxfId="360" priority="11" operator="equal">
      <formula>0</formula>
    </cfRule>
    <cfRule type="cellIs" dxfId="359" priority="10" operator="equal">
      <formula>0</formula>
    </cfRule>
  </conditionalFormatting>
  <conditionalFormatting sqref="Q104:Q113">
    <cfRule type="cellIs" dxfId="358" priority="2" operator="equal">
      <formula>0</formula>
    </cfRule>
  </conditionalFormatting>
  <conditionalFormatting sqref="Q114">
    <cfRule type="cellIs" dxfId="357" priority="9" operator="equal">
      <formula>0</formula>
    </cfRule>
    <cfRule type="cellIs" dxfId="356" priority="8" operator="equal">
      <formula>0</formula>
    </cfRule>
  </conditionalFormatting>
  <conditionalFormatting sqref="Q116:Q125">
    <cfRule type="cellIs" dxfId="355" priority="1" operator="equal">
      <formula>0</formula>
    </cfRule>
  </conditionalFormatting>
  <conditionalFormatting sqref="Q126">
    <cfRule type="cellIs" dxfId="354" priority="7" operator="equal">
      <formula>0</formula>
    </cfRule>
    <cfRule type="cellIs" dxfId="353" priority="6" operator="equal">
      <formula>0</formula>
    </cfRule>
  </conditionalFormatting>
  <pageMargins left="0.25" right="0.25" top="0.75" bottom="0.75" header="0.3" footer="0.3"/>
  <pageSetup paperSize="9" scale="82"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43320-615C-46B2-B365-3291D96C8A2A}">
  <sheetPr codeName="Sheet7">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25</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Special!P30</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46508</v>
      </c>
      <c r="H21" s="110">
        <f>INDEX(C55:P55,MATCH(MAX(C55:P55)+1,C55:P55,1))</f>
        <v>46509</v>
      </c>
      <c r="I21" s="110" cm="1">
        <f t="array" ref="I21">INDEX(C103:P103,MATCH("*?",INDEX(C103:P103&amp;"",0),0))</f>
        <v>46531</v>
      </c>
      <c r="J21" s="110">
        <f>INDEX(C103:P103,MATCH(MAX(C103:P103)+1,C103:P103,1))</f>
        <v>46537</v>
      </c>
      <c r="K21" s="111" cm="1">
        <f t="array" ref="K21">IFERROR(INDEX(C115:P115,MATCH("*?",INDEX(C115:P115&amp;"",0),0)),"")</f>
        <v>46538</v>
      </c>
      <c r="L21" s="112">
        <f>IFERROR(INDEX(C115:P115,MATCH(MAX(C115:P115)+1,C115:P115,1)),"")</f>
        <v>46538</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1-2th</v>
      </c>
      <c r="H23" s="114" t="str">
        <f>DAY(C67)&amp;"-"&amp;DAY(O67)&amp;"th"</f>
        <v>3-9th</v>
      </c>
      <c r="I23" s="114" t="str">
        <f>DAY(C79)&amp;"-"&amp;DAY(O79)&amp;"th"</f>
        <v>10-16th</v>
      </c>
      <c r="J23" s="114" t="str">
        <f>DAY(C91)&amp;"-"&amp;DAY(O91)&amp;"th"</f>
        <v>17-23th</v>
      </c>
      <c r="K23" s="114" t="str">
        <f>DAY(I21)&amp;"-"&amp;DAY(J21)&amp;"th"</f>
        <v>24-30th</v>
      </c>
      <c r="L23" s="104" t="str">
        <f>IF(K21="","",DAY(K21)&amp;"-"&amp;DAY(L21)&amp;"th")</f>
        <v>31-31th</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t="e">
        <f t="shared" ref="E50" si="7">WEEKDAY(E55)</f>
        <v>#VALUE!</v>
      </c>
      <c r="F50" s="344"/>
      <c r="G50" s="344" t="e">
        <f t="shared" ref="G50" si="8">WEEKDAY(G55)</f>
        <v>#VALUE!</v>
      </c>
      <c r="H50" s="344"/>
      <c r="I50" s="344" t="e">
        <f t="shared" ref="I50" si="9">WEEKDAY(I55)</f>
        <v>#VALUE!</v>
      </c>
      <c r="J50" s="344"/>
      <c r="K50" s="344" t="e">
        <f t="shared" ref="K50" si="10">WEEKDAY(K55)</f>
        <v>#VALUE!</v>
      </c>
      <c r="L50" s="344"/>
      <c r="M50" s="344">
        <f t="shared" ref="M50" si="11">WEEKDAY(M55)</f>
        <v>7</v>
      </c>
      <c r="N50" s="344"/>
      <c r="O50" s="344">
        <f>WEEKDAY(O55)</f>
        <v>1</v>
      </c>
      <c r="P50" s="344"/>
    </row>
    <row r="51" spans="2:17" ht="19" thickBot="1">
      <c r="B51" s="137" t="s">
        <v>47</v>
      </c>
      <c r="C51" s="280">
        <f>DATE(2027,5,Setting!N5)</f>
        <v>46508</v>
      </c>
      <c r="D51" s="138" t="s">
        <v>48</v>
      </c>
      <c r="E51" s="279">
        <f>DATE(2027,6,Setting!N5-1)</f>
        <v>46538</v>
      </c>
      <c r="F51" s="100"/>
      <c r="G51" s="100"/>
      <c r="H51" s="100"/>
      <c r="I51" s="100"/>
      <c r="J51" s="100"/>
      <c r="K51" s="100"/>
      <c r="L51" s="100"/>
      <c r="M51" s="100"/>
      <c r="N51" s="100"/>
      <c r="O51" s="100"/>
      <c r="P51" s="100"/>
    </row>
    <row r="52" spans="2:17" ht="10.5" customHeight="1" thickBot="1">
      <c r="B52" s="140"/>
      <c r="C52" s="141"/>
      <c r="D52" s="140"/>
      <c r="E52" s="139"/>
      <c r="F52" s="100"/>
      <c r="G52" s="100"/>
      <c r="H52" s="100"/>
      <c r="I52" s="100"/>
      <c r="J52" s="100"/>
      <c r="K52" s="100"/>
      <c r="L52" s="100"/>
      <c r="M52" s="100"/>
      <c r="N52" s="100"/>
      <c r="O52" s="100"/>
      <c r="P52" s="100"/>
    </row>
    <row r="53" spans="2:17" ht="19" hidden="1" thickBot="1">
      <c r="B53" s="101">
        <f>WEEKDAY(C51)</f>
        <v>7</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t="str">
        <f>IF(OR($B$53&gt;E53,$O$53=$B$53),"",IF($B$53=E53,$C$51,C55+1))</f>
        <v/>
      </c>
      <c r="F55" s="366"/>
      <c r="G55" s="365" t="str">
        <f>IF(OR($B$53&gt;G53,$O$53=$B$53),"",IF($B$53=G53,$C$51,E55+1))</f>
        <v/>
      </c>
      <c r="H55" s="366"/>
      <c r="I55" s="365" t="str">
        <f>IF(OR($B$53&gt;I53,$O$53=$B$53),"",IF($B$53=I53,$C$51,G55+1))</f>
        <v/>
      </c>
      <c r="J55" s="366"/>
      <c r="K55" s="365" t="str">
        <f>IF(OR($B$53&gt;K53,$O$53=$B$53),"",IF($B$53=K53,$C$51,I55+1))</f>
        <v/>
      </c>
      <c r="L55" s="366"/>
      <c r="M55" s="367">
        <f>IF(OR($B$53&gt;M53,$O$53=$B$53),"",IF($B$53=M53,$C$51,K55+1))</f>
        <v>46508</v>
      </c>
      <c r="N55" s="368"/>
      <c r="O55" s="369">
        <f>IF(B53=O53,C51,M55+1)</f>
        <v>46509</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46510</v>
      </c>
      <c r="D67" s="378"/>
      <c r="E67" s="377">
        <f>C67+1</f>
        <v>46511</v>
      </c>
      <c r="F67" s="378"/>
      <c r="G67" s="377">
        <f>E67+1</f>
        <v>46512</v>
      </c>
      <c r="H67" s="378"/>
      <c r="I67" s="377">
        <f>G67+1</f>
        <v>46513</v>
      </c>
      <c r="J67" s="378"/>
      <c r="K67" s="377">
        <f>I67+1</f>
        <v>46514</v>
      </c>
      <c r="L67" s="378"/>
      <c r="M67" s="379">
        <f>K67+1</f>
        <v>46515</v>
      </c>
      <c r="N67" s="380"/>
      <c r="O67" s="381">
        <f t="shared" ref="O67" si="13">M67+1</f>
        <v>46516</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46517</v>
      </c>
      <c r="D79" s="378"/>
      <c r="E79" s="377">
        <f>C79+1</f>
        <v>46518</v>
      </c>
      <c r="F79" s="378"/>
      <c r="G79" s="377">
        <f>E79+1</f>
        <v>46519</v>
      </c>
      <c r="H79" s="378"/>
      <c r="I79" s="377">
        <f>G79+1</f>
        <v>46520</v>
      </c>
      <c r="J79" s="378"/>
      <c r="K79" s="377">
        <f>I79+1</f>
        <v>46521</v>
      </c>
      <c r="L79" s="378"/>
      <c r="M79" s="379">
        <f>K79+1</f>
        <v>46522</v>
      </c>
      <c r="N79" s="380"/>
      <c r="O79" s="381">
        <f t="shared" ref="O79" si="15">M79+1</f>
        <v>46523</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46524</v>
      </c>
      <c r="D91" s="378"/>
      <c r="E91" s="377">
        <f>C91+1</f>
        <v>46525</v>
      </c>
      <c r="F91" s="378"/>
      <c r="G91" s="377">
        <f>E91+1</f>
        <v>46526</v>
      </c>
      <c r="H91" s="378"/>
      <c r="I91" s="377">
        <f>G91+1</f>
        <v>46527</v>
      </c>
      <c r="J91" s="378"/>
      <c r="K91" s="377">
        <f>I91+1</f>
        <v>46528</v>
      </c>
      <c r="L91" s="378"/>
      <c r="M91" s="379">
        <f>K91+1</f>
        <v>46529</v>
      </c>
      <c r="N91" s="380"/>
      <c r="O91" s="381">
        <f t="shared" ref="O91" si="17">M91+1</f>
        <v>46530</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46531</v>
      </c>
      <c r="D103" s="378"/>
      <c r="E103" s="383">
        <f>IF(C103="","",IF(C103&lt;$E$51,C103+1,""))</f>
        <v>46532</v>
      </c>
      <c r="F103" s="378"/>
      <c r="G103" s="377">
        <f t="shared" ref="G103" si="19">IF(E103="","",IF(E103&lt;$E$51,E103+1,""))</f>
        <v>46533</v>
      </c>
      <c r="H103" s="378"/>
      <c r="I103" s="377">
        <f t="shared" ref="I103" si="20">IF(G103="","",IF(G103&lt;$E$51,G103+1,""))</f>
        <v>46534</v>
      </c>
      <c r="J103" s="378"/>
      <c r="K103" s="377">
        <f t="shared" ref="K103" si="21">IF(I103="","",IF(I103&lt;$E$51,I103+1,""))</f>
        <v>46535</v>
      </c>
      <c r="L103" s="378"/>
      <c r="M103" s="379">
        <f t="shared" ref="M103" si="22">IF(K103="","",IF(K103&lt;$E$51,K103+1,""))</f>
        <v>46536</v>
      </c>
      <c r="N103" s="380"/>
      <c r="O103" s="381">
        <f t="shared" ref="O103" si="23">IF(M103="","",IF(M103&lt;$E$51,M103+1,""))</f>
        <v>46537</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f>IF(O103="","",IF(O103&lt;$E$51,O103+1,""))</f>
        <v>46538</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86B43320-615C-46B2-B365-3291D96C8A2A}">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18:L18"/>
    <mergeCell ref="F38:L3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352" priority="53" operator="equal">
      <formula>0</formula>
    </cfRule>
  </conditionalFormatting>
  <conditionalFormatting sqref="B602">
    <cfRule type="expression" dxfId="351" priority="74">
      <formula>$C601=1</formula>
    </cfRule>
  </conditionalFormatting>
  <conditionalFormatting sqref="C16 E16 G16 I16 K16">
    <cfRule type="cellIs" dxfId="350" priority="19" operator="equal">
      <formula>0</formula>
    </cfRule>
  </conditionalFormatting>
  <conditionalFormatting sqref="C66 E66 G66 I66 K66 M66 O66">
    <cfRule type="cellIs" dxfId="349" priority="39" operator="equal">
      <formula>0</formula>
    </cfRule>
    <cfRule type="cellIs" dxfId="348" priority="38" operator="equal">
      <formula>0</formula>
    </cfRule>
  </conditionalFormatting>
  <conditionalFormatting sqref="C78 E78 G78 I78 K78 M78 O78">
    <cfRule type="cellIs" dxfId="347" priority="36" operator="equal">
      <formula>0</formula>
    </cfRule>
    <cfRule type="cellIs" dxfId="346" priority="35" operator="equal">
      <formula>0</formula>
    </cfRule>
  </conditionalFormatting>
  <conditionalFormatting sqref="C90 E90 G90 I90 K90 M90 O90">
    <cfRule type="cellIs" dxfId="345" priority="34" operator="equal">
      <formula>0</formula>
    </cfRule>
    <cfRule type="cellIs" dxfId="344" priority="33" operator="equal">
      <formula>0</formula>
    </cfRule>
  </conditionalFormatting>
  <conditionalFormatting sqref="C102 E102 G102 I102 K102 M102 O102">
    <cfRule type="cellIs" dxfId="343" priority="32" operator="equal">
      <formula>0</formula>
    </cfRule>
    <cfRule type="cellIs" dxfId="342" priority="31" operator="equal">
      <formula>0</formula>
    </cfRule>
  </conditionalFormatting>
  <conditionalFormatting sqref="C114 E114 G114 I114 K114 M114 O114">
    <cfRule type="cellIs" dxfId="341" priority="30" operator="equal">
      <formula>0</formula>
    </cfRule>
    <cfRule type="cellIs" dxfId="340" priority="29" operator="equal">
      <formula>0</formula>
    </cfRule>
  </conditionalFormatting>
  <conditionalFormatting sqref="C126 E126 G126 I126 K126 M126 O126">
    <cfRule type="cellIs" dxfId="339" priority="28" operator="equal">
      <formula>0</formula>
    </cfRule>
    <cfRule type="cellIs" dxfId="338" priority="27" operator="equal">
      <formula>0</formula>
    </cfRule>
  </conditionalFormatting>
  <conditionalFormatting sqref="C30:D30 B36:D36 D37:D42 D44:D49">
    <cfRule type="cellIs" dxfId="337" priority="79" operator="equal">
      <formula>0</formula>
    </cfRule>
  </conditionalFormatting>
  <conditionalFormatting sqref="C55:P55">
    <cfRule type="expression" dxfId="336" priority="26">
      <formula>COUNTIF(祝日,C$55)=1</formula>
    </cfRule>
  </conditionalFormatting>
  <conditionalFormatting sqref="C67:P67">
    <cfRule type="expression" dxfId="335" priority="40">
      <formula>COUNTIF(祝日,C$67)=1</formula>
    </cfRule>
  </conditionalFormatting>
  <conditionalFormatting sqref="C79:P79">
    <cfRule type="expression" dxfId="334" priority="43">
      <formula>COUNTIF(祝日,C$79)=1</formula>
    </cfRule>
  </conditionalFormatting>
  <conditionalFormatting sqref="C91:P91">
    <cfRule type="expression" dxfId="333" priority="46">
      <formula>COUNTIF(祝日,C$91)=1</formula>
    </cfRule>
  </conditionalFormatting>
  <conditionalFormatting sqref="C103:P103">
    <cfRule type="expression" dxfId="332" priority="51">
      <formula>COUNTIF(祝日,C$103)=1</formula>
    </cfRule>
  </conditionalFormatting>
  <conditionalFormatting sqref="C115:P115">
    <cfRule type="expression" dxfId="331" priority="20">
      <formula>COUNTIF(祝日,C$115)=1</formula>
    </cfRule>
  </conditionalFormatting>
  <conditionalFormatting sqref="D20:D29">
    <cfRule type="cellIs" dxfId="330" priority="52" operator="equal">
      <formula>0</formula>
    </cfRule>
  </conditionalFormatting>
  <conditionalFormatting sqref="E19">
    <cfRule type="cellIs" dxfId="329" priority="77" operator="equal">
      <formula>0</formula>
    </cfRule>
  </conditionalFormatting>
  <conditionalFormatting sqref="L5">
    <cfRule type="cellIs" dxfId="328" priority="56" operator="equal">
      <formula>0</formula>
    </cfRule>
  </conditionalFormatting>
  <conditionalFormatting sqref="L7">
    <cfRule type="cellIs" dxfId="327" priority="54" operator="equal">
      <formula>0</formula>
    </cfRule>
  </conditionalFormatting>
  <conditionalFormatting sqref="Q56:Q65">
    <cfRule type="cellIs" dxfId="326" priority="16" operator="equal">
      <formula>0</formula>
    </cfRule>
  </conditionalFormatting>
  <conditionalFormatting sqref="Q66">
    <cfRule type="cellIs" dxfId="325" priority="18" operator="equal">
      <formula>0</formula>
    </cfRule>
    <cfRule type="cellIs" dxfId="324" priority="17" operator="equal">
      <formula>0</formula>
    </cfRule>
  </conditionalFormatting>
  <conditionalFormatting sqref="Q68:Q77">
    <cfRule type="cellIs" dxfId="323" priority="5" operator="equal">
      <formula>0</formula>
    </cfRule>
  </conditionalFormatting>
  <conditionalFormatting sqref="Q78">
    <cfRule type="cellIs" dxfId="322" priority="15" operator="equal">
      <formula>0</formula>
    </cfRule>
    <cfRule type="cellIs" dxfId="321" priority="14" operator="equal">
      <formula>0</formula>
    </cfRule>
  </conditionalFormatting>
  <conditionalFormatting sqref="Q80:Q89">
    <cfRule type="cellIs" dxfId="320" priority="4" operator="equal">
      <formula>0</formula>
    </cfRule>
  </conditionalFormatting>
  <conditionalFormatting sqref="Q90">
    <cfRule type="cellIs" dxfId="319" priority="13" operator="equal">
      <formula>0</formula>
    </cfRule>
    <cfRule type="cellIs" dxfId="318" priority="12" operator="equal">
      <formula>0</formula>
    </cfRule>
  </conditionalFormatting>
  <conditionalFormatting sqref="Q92:Q101">
    <cfRule type="cellIs" dxfId="317" priority="3" operator="equal">
      <formula>0</formula>
    </cfRule>
  </conditionalFormatting>
  <conditionalFormatting sqref="Q102">
    <cfRule type="cellIs" dxfId="316" priority="11" operator="equal">
      <formula>0</formula>
    </cfRule>
    <cfRule type="cellIs" dxfId="315" priority="10" operator="equal">
      <formula>0</formula>
    </cfRule>
  </conditionalFormatting>
  <conditionalFormatting sqref="Q104:Q113">
    <cfRule type="cellIs" dxfId="314" priority="2" operator="equal">
      <formula>0</formula>
    </cfRule>
  </conditionalFormatting>
  <conditionalFormatting sqref="Q114">
    <cfRule type="cellIs" dxfId="313" priority="9" operator="equal">
      <formula>0</formula>
    </cfRule>
    <cfRule type="cellIs" dxfId="312" priority="8" operator="equal">
      <formula>0</formula>
    </cfRule>
  </conditionalFormatting>
  <conditionalFormatting sqref="Q116:Q125">
    <cfRule type="cellIs" dxfId="311" priority="1" operator="equal">
      <formula>0</formula>
    </cfRule>
  </conditionalFormatting>
  <conditionalFormatting sqref="Q126">
    <cfRule type="cellIs" dxfId="310" priority="7" operator="equal">
      <formula>0</formula>
    </cfRule>
    <cfRule type="cellIs" dxfId="309" priority="6" operator="equal">
      <formula>0</formula>
    </cfRule>
  </conditionalFormatting>
  <pageMargins left="0.25" right="0.25" top="0.75" bottom="0.75" header="0.3" footer="0.3"/>
  <pageSetup paperSize="9" scale="82"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D8183-B573-4739-AC82-FB9582C64DB6}">
  <sheetPr codeName="Sheet8">
    <tabColor theme="8" tint="0.59999389629810485"/>
    <pageSetUpPr fitToPage="1"/>
  </sheetPr>
  <dimension ref="B1:Q126"/>
  <sheetViews>
    <sheetView showGridLines="0" zoomScaleNormal="100" workbookViewId="0">
      <selection activeCell="A2" sqref="A2"/>
    </sheetView>
  </sheetViews>
  <sheetFormatPr baseColWidth="10" defaultColWidth="11" defaultRowHeight="18" outlineLevelRow="1"/>
  <cols>
    <col min="1" max="1" width="4.1640625" customWidth="1"/>
    <col min="2" max="16" width="10.6640625" customWidth="1"/>
    <col min="17" max="17" width="14.83203125" customWidth="1"/>
    <col min="18" max="18" width="10.6640625" customWidth="1"/>
    <col min="19" max="19" width="8.83203125" customWidth="1"/>
  </cols>
  <sheetData>
    <row r="1" spans="2:12" ht="12.75" customHeight="1"/>
    <row r="2" spans="2:12" ht="29.25" customHeight="1">
      <c r="B2" s="77" t="s">
        <v>26</v>
      </c>
      <c r="C2" s="63"/>
      <c r="D2" s="63"/>
      <c r="E2" s="63"/>
      <c r="F2" s="63"/>
      <c r="G2" s="63"/>
      <c r="H2" s="63"/>
      <c r="I2" s="63"/>
      <c r="J2" s="63"/>
      <c r="K2" s="63"/>
      <c r="L2" s="63"/>
    </row>
    <row r="3" spans="2:12" ht="15" customHeight="1" thickBot="1"/>
    <row r="4" spans="2:12" ht="23" outlineLevel="1" thickBot="1">
      <c r="B4" s="345" t="s">
        <v>3</v>
      </c>
      <c r="C4" s="346"/>
      <c r="D4" s="345" t="s">
        <v>4</v>
      </c>
      <c r="E4" s="347"/>
      <c r="F4" s="346" t="s">
        <v>5</v>
      </c>
      <c r="G4" s="346"/>
      <c r="H4" s="345" t="s">
        <v>11</v>
      </c>
      <c r="I4" s="347"/>
      <c r="J4" s="345" t="s">
        <v>6</v>
      </c>
      <c r="K4" s="347"/>
      <c r="L4" s="148" t="s">
        <v>16</v>
      </c>
    </row>
    <row r="5" spans="2:12" ht="19" outlineLevel="1" thickBot="1">
      <c r="B5" s="73" t="s">
        <v>14</v>
      </c>
      <c r="C5" s="74" t="s">
        <v>15</v>
      </c>
      <c r="D5" s="73" t="s">
        <v>14</v>
      </c>
      <c r="E5" s="74" t="s">
        <v>15</v>
      </c>
      <c r="F5" s="73" t="s">
        <v>14</v>
      </c>
      <c r="G5" s="74" t="s">
        <v>15</v>
      </c>
      <c r="H5" s="73" t="s">
        <v>14</v>
      </c>
      <c r="I5" s="74" t="s">
        <v>15</v>
      </c>
      <c r="J5" s="73" t="s">
        <v>14</v>
      </c>
      <c r="K5" s="75" t="s">
        <v>15</v>
      </c>
      <c r="L5" s="287">
        <f>Special!P36</f>
        <v>0</v>
      </c>
    </row>
    <row r="6" spans="2:12" ht="19" outlineLevel="1">
      <c r="B6" s="64">
        <f>Setting!B5</f>
        <v>0</v>
      </c>
      <c r="C6" s="284"/>
      <c r="D6" s="64">
        <f>Setting!D5</f>
        <v>0</v>
      </c>
      <c r="E6" s="286"/>
      <c r="F6" s="79">
        <f>Setting!F5</f>
        <v>0</v>
      </c>
      <c r="G6" s="284"/>
      <c r="H6" s="72"/>
      <c r="I6" s="286"/>
      <c r="J6" s="79">
        <f>Setting!H5</f>
        <v>0</v>
      </c>
      <c r="K6" s="286"/>
      <c r="L6" s="134" t="s">
        <v>17</v>
      </c>
    </row>
    <row r="7" spans="2:12" outlineLevel="1">
      <c r="B7" s="64">
        <f>Setting!B6</f>
        <v>0</v>
      </c>
      <c r="C7" s="284"/>
      <c r="D7" s="64">
        <f>Setting!D6</f>
        <v>0</v>
      </c>
      <c r="E7" s="286"/>
      <c r="F7" s="79">
        <f>Setting!F6</f>
        <v>0</v>
      </c>
      <c r="G7" s="284"/>
      <c r="H7" s="72"/>
      <c r="I7" s="286"/>
      <c r="J7" s="79">
        <f>Setting!H6</f>
        <v>0</v>
      </c>
      <c r="K7" s="286"/>
      <c r="L7" s="354">
        <f>C16-SUM(E16,G16,I16,K16,L5)</f>
        <v>0</v>
      </c>
    </row>
    <row r="8" spans="2:12" ht="19" outlineLevel="1" thickBot="1">
      <c r="B8" s="64">
        <f>Setting!B7</f>
        <v>0</v>
      </c>
      <c r="C8" s="284"/>
      <c r="D8" s="64">
        <f>Setting!D7</f>
        <v>0</v>
      </c>
      <c r="E8" s="286"/>
      <c r="F8" s="79">
        <f>Setting!F7</f>
        <v>0</v>
      </c>
      <c r="G8" s="284"/>
      <c r="H8" s="72"/>
      <c r="I8" s="286"/>
      <c r="J8" s="79">
        <f>Setting!H7</f>
        <v>0</v>
      </c>
      <c r="K8" s="286"/>
      <c r="L8" s="355"/>
    </row>
    <row r="9" spans="2:12" outlineLevel="1">
      <c r="B9" s="64">
        <f>Setting!B8</f>
        <v>0</v>
      </c>
      <c r="C9" s="284"/>
      <c r="D9" s="64">
        <f>Setting!D8</f>
        <v>0</v>
      </c>
      <c r="E9" s="286"/>
      <c r="F9" s="79">
        <f>Setting!F8</f>
        <v>0</v>
      </c>
      <c r="G9" s="284"/>
      <c r="H9" s="72"/>
      <c r="I9" s="286"/>
      <c r="J9" s="79">
        <f>Setting!H8</f>
        <v>0</v>
      </c>
      <c r="K9" s="286"/>
    </row>
    <row r="10" spans="2:12" outlineLevel="1">
      <c r="B10" s="64">
        <f>Setting!B9</f>
        <v>0</v>
      </c>
      <c r="C10" s="284"/>
      <c r="D10" s="64">
        <f>Setting!D9</f>
        <v>0</v>
      </c>
      <c r="E10" s="286"/>
      <c r="F10" s="79">
        <f>Setting!F9</f>
        <v>0</v>
      </c>
      <c r="G10" s="284"/>
      <c r="H10" s="72"/>
      <c r="I10" s="286"/>
      <c r="J10" s="79">
        <f>Setting!H9</f>
        <v>0</v>
      </c>
      <c r="K10" s="286"/>
    </row>
    <row r="11" spans="2:12" outlineLevel="1">
      <c r="B11" s="64">
        <f>Setting!B10</f>
        <v>0</v>
      </c>
      <c r="C11" s="284"/>
      <c r="D11" s="64">
        <f>Setting!D10</f>
        <v>0</v>
      </c>
      <c r="E11" s="286"/>
      <c r="F11" s="79">
        <f>Setting!F10</f>
        <v>0</v>
      </c>
      <c r="G11" s="284"/>
      <c r="H11" s="72"/>
      <c r="I11" s="286"/>
      <c r="J11" s="79">
        <f>Setting!H10</f>
        <v>0</v>
      </c>
      <c r="K11" s="286"/>
    </row>
    <row r="12" spans="2:12" outlineLevel="1">
      <c r="B12" s="64">
        <f>Setting!B11</f>
        <v>0</v>
      </c>
      <c r="C12" s="284"/>
      <c r="D12" s="64">
        <f>Setting!D11</f>
        <v>0</v>
      </c>
      <c r="E12" s="286"/>
      <c r="F12" s="79">
        <f>Setting!F11</f>
        <v>0</v>
      </c>
      <c r="G12" s="284"/>
      <c r="H12" s="72"/>
      <c r="I12" s="286"/>
      <c r="J12" s="79">
        <f>Setting!H11</f>
        <v>0</v>
      </c>
      <c r="K12" s="286"/>
    </row>
    <row r="13" spans="2:12" outlineLevel="1">
      <c r="B13" s="64">
        <f>Setting!B12</f>
        <v>0</v>
      </c>
      <c r="C13" s="284"/>
      <c r="D13" s="64">
        <f>Setting!D12</f>
        <v>0</v>
      </c>
      <c r="E13" s="286"/>
      <c r="F13" s="79">
        <f>Setting!F12</f>
        <v>0</v>
      </c>
      <c r="G13" s="284"/>
      <c r="H13" s="72"/>
      <c r="I13" s="286"/>
      <c r="J13" s="79">
        <f>Setting!H12</f>
        <v>0</v>
      </c>
      <c r="K13" s="286"/>
    </row>
    <row r="14" spans="2:12" outlineLevel="1">
      <c r="B14" s="64">
        <f>Setting!B13</f>
        <v>0</v>
      </c>
      <c r="C14" s="284"/>
      <c r="D14" s="64">
        <f>Setting!D13</f>
        <v>0</v>
      </c>
      <c r="E14" s="286"/>
      <c r="F14" s="79">
        <f>Setting!F13</f>
        <v>0</v>
      </c>
      <c r="G14" s="284"/>
      <c r="H14" s="72"/>
      <c r="I14" s="286"/>
      <c r="J14" s="79">
        <f>Setting!H13</f>
        <v>0</v>
      </c>
      <c r="K14" s="286"/>
    </row>
    <row r="15" spans="2:12" outlineLevel="1">
      <c r="B15" s="64">
        <f>Setting!B14</f>
        <v>0</v>
      </c>
      <c r="C15" s="284"/>
      <c r="D15" s="64">
        <f>Setting!D14</f>
        <v>0</v>
      </c>
      <c r="E15" s="286"/>
      <c r="F15" s="79">
        <f>Setting!F14</f>
        <v>0</v>
      </c>
      <c r="G15" s="284"/>
      <c r="H15" s="72"/>
      <c r="I15" s="286"/>
      <c r="J15" s="79">
        <f>Setting!H14</f>
        <v>0</v>
      </c>
      <c r="K15" s="286"/>
    </row>
    <row r="16" spans="2:12" ht="19" outlineLevel="1" thickBot="1">
      <c r="B16" s="82" t="s">
        <v>18</v>
      </c>
      <c r="C16" s="285">
        <f>SUM(C6:C15)</f>
        <v>0</v>
      </c>
      <c r="D16" s="82" t="s">
        <v>18</v>
      </c>
      <c r="E16" s="287">
        <f>SUM(E6:E15)</f>
        <v>0</v>
      </c>
      <c r="F16" s="82" t="s">
        <v>18</v>
      </c>
      <c r="G16" s="285">
        <f>SUM(G6:G15)</f>
        <v>0</v>
      </c>
      <c r="H16" s="82" t="s">
        <v>18</v>
      </c>
      <c r="I16" s="287">
        <f>SUM(I6:I15)</f>
        <v>0</v>
      </c>
      <c r="J16" s="82" t="s">
        <v>18</v>
      </c>
      <c r="K16" s="287">
        <f>SUM(K6:K15)</f>
        <v>0</v>
      </c>
    </row>
    <row r="17" spans="2:12" ht="19" outlineLevel="1" thickBot="1">
      <c r="B17" s="80"/>
      <c r="C17" s="81"/>
      <c r="D17" s="80"/>
      <c r="E17" s="81"/>
      <c r="F17" s="80"/>
      <c r="G17" s="81"/>
      <c r="H17" s="80"/>
      <c r="I17" s="81"/>
      <c r="J17" s="80"/>
      <c r="K17" s="81"/>
    </row>
    <row r="18" spans="2:12" ht="20" outlineLevel="1">
      <c r="B18" s="345" t="s">
        <v>12</v>
      </c>
      <c r="C18" s="346"/>
      <c r="D18" s="347"/>
      <c r="E18" s="65"/>
      <c r="F18" s="356" t="s">
        <v>19</v>
      </c>
      <c r="G18" s="357"/>
      <c r="H18" s="357"/>
      <c r="I18" s="357"/>
      <c r="J18" s="357"/>
      <c r="K18" s="357"/>
      <c r="L18" s="358"/>
    </row>
    <row r="19" spans="2:12" ht="19" outlineLevel="1">
      <c r="B19" s="73" t="s">
        <v>14</v>
      </c>
      <c r="C19" s="76" t="s">
        <v>17</v>
      </c>
      <c r="D19" s="75" t="s">
        <v>15</v>
      </c>
      <c r="E19" s="66"/>
      <c r="F19" s="68"/>
      <c r="L19" s="102"/>
    </row>
    <row r="20" spans="2:12" outlineLevel="1">
      <c r="B20" s="64">
        <f>Setting!J5</f>
        <v>0</v>
      </c>
      <c r="C20" s="288"/>
      <c r="D20" s="289">
        <f t="shared" ref="D20:D29" si="0">SUM(Q56,Q68,Q80,Q92,Q104,Q116)</f>
        <v>0</v>
      </c>
      <c r="F20" s="68"/>
      <c r="G20" s="107" t="s">
        <v>49</v>
      </c>
      <c r="H20" s="107" t="s">
        <v>50</v>
      </c>
      <c r="I20" s="108" t="s">
        <v>51</v>
      </c>
      <c r="J20" s="108" t="s">
        <v>52</v>
      </c>
      <c r="K20" s="108" t="s">
        <v>53</v>
      </c>
      <c r="L20" s="109" t="s">
        <v>54</v>
      </c>
    </row>
    <row r="21" spans="2:12" outlineLevel="1">
      <c r="B21" s="64">
        <f>Setting!J6</f>
        <v>0</v>
      </c>
      <c r="C21" s="288"/>
      <c r="D21" s="289">
        <f t="shared" si="0"/>
        <v>0</v>
      </c>
      <c r="F21" s="103"/>
      <c r="G21" s="110" cm="1">
        <f t="array" ref="G21">INDEX(C55:P55,MATCH("*?",INDEX(C55:P55&amp;"",0),0))</f>
        <v>46539</v>
      </c>
      <c r="H21" s="110">
        <f>INDEX(C55:P55,MATCH(MAX(C55:P55)+1,C55:P55,1))</f>
        <v>46544</v>
      </c>
      <c r="I21" s="110" cm="1">
        <f t="array" ref="I21">INDEX(C103:P103,MATCH("*?",INDEX(C103:P103&amp;"",0),0))</f>
        <v>46566</v>
      </c>
      <c r="J21" s="110">
        <f>INDEX(C103:P103,MATCH(MAX(C103:P103)+1,C103:P103,1))</f>
        <v>46568</v>
      </c>
      <c r="K21" s="111" t="str" cm="1">
        <f t="array" ref="K21">IFERROR(INDEX(C115:P115,MATCH("*?",INDEX(C115:P115&amp;"",0),0)),"")</f>
        <v/>
      </c>
      <c r="L21" s="112" t="str">
        <f>IFERROR(INDEX(C115:P115,MATCH(MAX(C115:P115)+1,C115:P115,1)),"")</f>
        <v/>
      </c>
    </row>
    <row r="22" spans="2:12" outlineLevel="1">
      <c r="B22" s="64">
        <f>Setting!J7</f>
        <v>0</v>
      </c>
      <c r="C22" s="288"/>
      <c r="D22" s="289">
        <f t="shared" si="0"/>
        <v>0</v>
      </c>
      <c r="F22" s="103"/>
      <c r="G22" s="113"/>
      <c r="H22" s="113"/>
      <c r="I22" s="113"/>
      <c r="J22" s="113"/>
      <c r="K22" s="113"/>
      <c r="L22" s="102"/>
    </row>
    <row r="23" spans="2:12" outlineLevel="1">
      <c r="B23" s="64">
        <f>Setting!J8</f>
        <v>0</v>
      </c>
      <c r="C23" s="288"/>
      <c r="D23" s="289">
        <f t="shared" si="0"/>
        <v>0</v>
      </c>
      <c r="F23" s="103"/>
      <c r="G23" s="114" t="str">
        <f>DAY(G21)&amp;"-"&amp;DAY(H21)&amp;"th"</f>
        <v>1-6th</v>
      </c>
      <c r="H23" s="114" t="str">
        <f>DAY(C67)&amp;"-"&amp;DAY(O67)&amp;"th"</f>
        <v>7-13th</v>
      </c>
      <c r="I23" s="114" t="str">
        <f>DAY(C79)&amp;"-"&amp;DAY(O79)&amp;"th"</f>
        <v>14-20th</v>
      </c>
      <c r="J23" s="114" t="str">
        <f>DAY(C91)&amp;"-"&amp;DAY(O91)&amp;"th"</f>
        <v>21-27th</v>
      </c>
      <c r="K23" s="114" t="str">
        <f>DAY(I21)&amp;"-"&amp;DAY(J21)&amp;"th"</f>
        <v>28-30th</v>
      </c>
      <c r="L23" s="104" t="str">
        <f>IF(K21="","",DAY(K21)&amp;"-"&amp;DAY(L21)&amp;"th")</f>
        <v/>
      </c>
    </row>
    <row r="24" spans="2:12" outlineLevel="1">
      <c r="B24" s="64">
        <f>Setting!J9</f>
        <v>0</v>
      </c>
      <c r="C24" s="288"/>
      <c r="D24" s="289">
        <f t="shared" si="0"/>
        <v>0</v>
      </c>
      <c r="F24" s="105">
        <f>Setting!J5</f>
        <v>0</v>
      </c>
      <c r="G24" s="291">
        <f t="shared" ref="G24:G34" si="1">Q56</f>
        <v>0</v>
      </c>
      <c r="H24" s="291">
        <f t="shared" ref="H24:H34" si="2">Q68</f>
        <v>0</v>
      </c>
      <c r="I24" s="291">
        <f t="shared" ref="I24:I34" si="3">Q80</f>
        <v>0</v>
      </c>
      <c r="J24" s="291">
        <f t="shared" ref="J24:J34" si="4">Q92</f>
        <v>0</v>
      </c>
      <c r="K24" s="291">
        <f t="shared" ref="K24:K34" si="5">Q104</f>
        <v>0</v>
      </c>
      <c r="L24" s="292">
        <f>Q116</f>
        <v>0</v>
      </c>
    </row>
    <row r="25" spans="2:12" outlineLevel="1">
      <c r="B25" s="64">
        <f>Setting!J10</f>
        <v>0</v>
      </c>
      <c r="C25" s="288"/>
      <c r="D25" s="289">
        <f t="shared" si="0"/>
        <v>0</v>
      </c>
      <c r="F25" s="105">
        <f>Setting!J6</f>
        <v>0</v>
      </c>
      <c r="G25" s="291">
        <f t="shared" si="1"/>
        <v>0</v>
      </c>
      <c r="H25" s="291">
        <f t="shared" si="2"/>
        <v>0</v>
      </c>
      <c r="I25" s="291">
        <f t="shared" si="3"/>
        <v>0</v>
      </c>
      <c r="J25" s="291">
        <f t="shared" si="4"/>
        <v>0</v>
      </c>
      <c r="K25" s="291">
        <f t="shared" si="5"/>
        <v>0</v>
      </c>
      <c r="L25" s="292">
        <f t="shared" ref="L25:L34" si="6">Q117</f>
        <v>0</v>
      </c>
    </row>
    <row r="26" spans="2:12" outlineLevel="1">
      <c r="B26" s="64">
        <f>Setting!J11</f>
        <v>0</v>
      </c>
      <c r="C26" s="288"/>
      <c r="D26" s="289">
        <f t="shared" si="0"/>
        <v>0</v>
      </c>
      <c r="F26" s="105">
        <f>Setting!J7</f>
        <v>0</v>
      </c>
      <c r="G26" s="291">
        <f t="shared" si="1"/>
        <v>0</v>
      </c>
      <c r="H26" s="291">
        <f t="shared" si="2"/>
        <v>0</v>
      </c>
      <c r="I26" s="291">
        <f t="shared" si="3"/>
        <v>0</v>
      </c>
      <c r="J26" s="291">
        <f t="shared" si="4"/>
        <v>0</v>
      </c>
      <c r="K26" s="291">
        <f t="shared" si="5"/>
        <v>0</v>
      </c>
      <c r="L26" s="292">
        <f t="shared" si="6"/>
        <v>0</v>
      </c>
    </row>
    <row r="27" spans="2:12" outlineLevel="1">
      <c r="B27" s="64">
        <f>Setting!J12</f>
        <v>0</v>
      </c>
      <c r="C27" s="288"/>
      <c r="D27" s="289">
        <f t="shared" si="0"/>
        <v>0</v>
      </c>
      <c r="F27" s="105">
        <f>Setting!J8</f>
        <v>0</v>
      </c>
      <c r="G27" s="291">
        <f t="shared" si="1"/>
        <v>0</v>
      </c>
      <c r="H27" s="291">
        <f t="shared" si="2"/>
        <v>0</v>
      </c>
      <c r="I27" s="291">
        <f t="shared" si="3"/>
        <v>0</v>
      </c>
      <c r="J27" s="291">
        <f t="shared" si="4"/>
        <v>0</v>
      </c>
      <c r="K27" s="291">
        <f t="shared" si="5"/>
        <v>0</v>
      </c>
      <c r="L27" s="292">
        <f t="shared" si="6"/>
        <v>0</v>
      </c>
    </row>
    <row r="28" spans="2:12" outlineLevel="1">
      <c r="B28" s="64">
        <f>Setting!J13</f>
        <v>0</v>
      </c>
      <c r="C28" s="288"/>
      <c r="D28" s="289">
        <f t="shared" si="0"/>
        <v>0</v>
      </c>
      <c r="F28" s="105">
        <f>Setting!J9</f>
        <v>0</v>
      </c>
      <c r="G28" s="291">
        <f t="shared" si="1"/>
        <v>0</v>
      </c>
      <c r="H28" s="291">
        <f t="shared" si="2"/>
        <v>0</v>
      </c>
      <c r="I28" s="291">
        <f t="shared" si="3"/>
        <v>0</v>
      </c>
      <c r="J28" s="291">
        <f t="shared" si="4"/>
        <v>0</v>
      </c>
      <c r="K28" s="291">
        <f t="shared" si="5"/>
        <v>0</v>
      </c>
      <c r="L28" s="292">
        <f t="shared" si="6"/>
        <v>0</v>
      </c>
    </row>
    <row r="29" spans="2:12" outlineLevel="1">
      <c r="B29" s="64">
        <f>Setting!J14</f>
        <v>0</v>
      </c>
      <c r="C29" s="288"/>
      <c r="D29" s="289">
        <f t="shared" si="0"/>
        <v>0</v>
      </c>
      <c r="F29" s="105">
        <f>Setting!J10</f>
        <v>0</v>
      </c>
      <c r="G29" s="291">
        <f t="shared" si="1"/>
        <v>0</v>
      </c>
      <c r="H29" s="291">
        <f t="shared" si="2"/>
        <v>0</v>
      </c>
      <c r="I29" s="291">
        <f t="shared" si="3"/>
        <v>0</v>
      </c>
      <c r="J29" s="291">
        <f t="shared" si="4"/>
        <v>0</v>
      </c>
      <c r="K29" s="291">
        <f t="shared" si="5"/>
        <v>0</v>
      </c>
      <c r="L29" s="292">
        <f t="shared" si="6"/>
        <v>0</v>
      </c>
    </row>
    <row r="30" spans="2:12" ht="19" outlineLevel="1" thickBot="1">
      <c r="B30" s="82" t="s">
        <v>0</v>
      </c>
      <c r="C30" s="290">
        <f>SUM(C20:C29)</f>
        <v>0</v>
      </c>
      <c r="D30" s="287">
        <f>SUM(D20:D29)</f>
        <v>0</v>
      </c>
      <c r="F30" s="105">
        <f>Setting!J11</f>
        <v>0</v>
      </c>
      <c r="G30" s="291">
        <f t="shared" si="1"/>
        <v>0</v>
      </c>
      <c r="H30" s="291">
        <f t="shared" si="2"/>
        <v>0</v>
      </c>
      <c r="I30" s="291">
        <f t="shared" si="3"/>
        <v>0</v>
      </c>
      <c r="J30" s="291">
        <f t="shared" si="4"/>
        <v>0</v>
      </c>
      <c r="K30" s="291">
        <f t="shared" si="5"/>
        <v>0</v>
      </c>
      <c r="L30" s="292">
        <f t="shared" si="6"/>
        <v>0</v>
      </c>
    </row>
    <row r="31" spans="2:12" ht="19" outlineLevel="1" thickBot="1">
      <c r="F31" s="105">
        <f>Setting!J12</f>
        <v>0</v>
      </c>
      <c r="G31" s="291">
        <f t="shared" si="1"/>
        <v>0</v>
      </c>
      <c r="H31" s="291">
        <f t="shared" si="2"/>
        <v>0</v>
      </c>
      <c r="I31" s="291">
        <f t="shared" si="3"/>
        <v>0</v>
      </c>
      <c r="J31" s="291">
        <f t="shared" si="4"/>
        <v>0</v>
      </c>
      <c r="K31" s="291">
        <f t="shared" si="5"/>
        <v>0</v>
      </c>
      <c r="L31" s="292">
        <f t="shared" si="6"/>
        <v>0</v>
      </c>
    </row>
    <row r="32" spans="2:12" ht="19" outlineLevel="1" thickBot="1">
      <c r="B32" s="340" t="s">
        <v>13</v>
      </c>
      <c r="C32" s="341"/>
      <c r="D32" s="342"/>
      <c r="F32" s="105">
        <f>Setting!J13</f>
        <v>0</v>
      </c>
      <c r="G32" s="291">
        <f t="shared" si="1"/>
        <v>0</v>
      </c>
      <c r="H32" s="291">
        <f t="shared" si="2"/>
        <v>0</v>
      </c>
      <c r="I32" s="291">
        <f t="shared" si="3"/>
        <v>0</v>
      </c>
      <c r="J32" s="291">
        <f t="shared" si="4"/>
        <v>0</v>
      </c>
      <c r="K32" s="291">
        <f t="shared" si="5"/>
        <v>0</v>
      </c>
      <c r="L32" s="292">
        <f t="shared" si="6"/>
        <v>0</v>
      </c>
    </row>
    <row r="33" spans="2:12" outlineLevel="1">
      <c r="B33" s="348">
        <f>D44-C44</f>
        <v>0</v>
      </c>
      <c r="C33" s="349"/>
      <c r="D33" s="350"/>
      <c r="F33" s="105">
        <f>Setting!J14</f>
        <v>0</v>
      </c>
      <c r="G33" s="291">
        <f t="shared" si="1"/>
        <v>0</v>
      </c>
      <c r="H33" s="291">
        <f t="shared" si="2"/>
        <v>0</v>
      </c>
      <c r="I33" s="291">
        <f t="shared" si="3"/>
        <v>0</v>
      </c>
      <c r="J33" s="291">
        <f t="shared" si="4"/>
        <v>0</v>
      </c>
      <c r="K33" s="291">
        <f t="shared" si="5"/>
        <v>0</v>
      </c>
      <c r="L33" s="292">
        <f t="shared" si="6"/>
        <v>0</v>
      </c>
    </row>
    <row r="34" spans="2:12" outlineLevel="1">
      <c r="B34" s="351"/>
      <c r="C34" s="352"/>
      <c r="D34" s="353"/>
      <c r="F34" s="106" t="s">
        <v>18</v>
      </c>
      <c r="G34" s="291">
        <f t="shared" si="1"/>
        <v>0</v>
      </c>
      <c r="H34" s="291">
        <f t="shared" si="2"/>
        <v>0</v>
      </c>
      <c r="I34" s="291">
        <f t="shared" si="3"/>
        <v>0</v>
      </c>
      <c r="J34" s="291">
        <f t="shared" si="4"/>
        <v>0</v>
      </c>
      <c r="K34" s="291">
        <f t="shared" si="5"/>
        <v>0</v>
      </c>
      <c r="L34" s="292">
        <f t="shared" si="6"/>
        <v>0</v>
      </c>
    </row>
    <row r="35" spans="2:12" outlineLevel="1">
      <c r="B35" s="68"/>
      <c r="D35" s="69"/>
      <c r="F35" s="83"/>
      <c r="G35" s="84"/>
      <c r="H35" s="84"/>
      <c r="I35" s="84"/>
      <c r="J35" s="84"/>
      <c r="K35" s="84"/>
      <c r="L35" s="69"/>
    </row>
    <row r="36" spans="2:12" ht="15.75" customHeight="1" outlineLevel="1" thickBot="1">
      <c r="B36" s="89"/>
      <c r="C36" s="90"/>
      <c r="D36" s="91"/>
      <c r="F36" s="70"/>
      <c r="G36" s="71"/>
      <c r="H36" s="71"/>
      <c r="I36" s="71"/>
      <c r="J36" s="71"/>
      <c r="K36" s="71"/>
      <c r="L36" s="67"/>
    </row>
    <row r="37" spans="2:12" ht="19" outlineLevel="1" thickBot="1">
      <c r="B37" s="149" t="s">
        <v>3</v>
      </c>
      <c r="C37" s="293"/>
      <c r="D37" s="294">
        <f>C16</f>
        <v>0</v>
      </c>
    </row>
    <row r="38" spans="2:12" ht="20" outlineLevel="1">
      <c r="B38" s="149" t="s">
        <v>40</v>
      </c>
      <c r="C38" s="293">
        <f>E16</f>
        <v>0</v>
      </c>
      <c r="D38" s="294"/>
      <c r="F38" s="356" t="s">
        <v>20</v>
      </c>
      <c r="G38" s="357"/>
      <c r="H38" s="357"/>
      <c r="I38" s="357"/>
      <c r="J38" s="357"/>
      <c r="K38" s="357"/>
      <c r="L38" s="358"/>
    </row>
    <row r="39" spans="2:12" outlineLevel="1">
      <c r="B39" s="149" t="s">
        <v>41</v>
      </c>
      <c r="C39" s="293">
        <f>G16</f>
        <v>0</v>
      </c>
      <c r="D39" s="294"/>
      <c r="F39" s="68"/>
      <c r="L39" s="69"/>
    </row>
    <row r="40" spans="2:12" outlineLevel="1">
      <c r="B40" s="149" t="s">
        <v>42</v>
      </c>
      <c r="C40" s="295">
        <f>I16</f>
        <v>0</v>
      </c>
      <c r="D40" s="294"/>
      <c r="F40" s="68"/>
      <c r="L40" s="69"/>
    </row>
    <row r="41" spans="2:12" outlineLevel="1">
      <c r="B41" s="149" t="s">
        <v>43</v>
      </c>
      <c r="C41" s="293">
        <f>K16</f>
        <v>0</v>
      </c>
      <c r="D41" s="294"/>
      <c r="F41" s="68"/>
      <c r="L41" s="69"/>
    </row>
    <row r="42" spans="2:12" outlineLevel="1">
      <c r="B42" s="149" t="s">
        <v>44</v>
      </c>
      <c r="C42" s="293">
        <f>L5</f>
        <v>0</v>
      </c>
      <c r="D42" s="294"/>
      <c r="F42" s="68"/>
      <c r="L42" s="69"/>
    </row>
    <row r="43" spans="2:12" outlineLevel="1">
      <c r="B43" s="149" t="s">
        <v>45</v>
      </c>
      <c r="C43" s="293">
        <f>D30</f>
        <v>0</v>
      </c>
      <c r="D43" s="296"/>
      <c r="F43" s="68"/>
      <c r="L43" s="69"/>
    </row>
    <row r="44" spans="2:12" outlineLevel="1">
      <c r="B44" s="149" t="s">
        <v>46</v>
      </c>
      <c r="C44" s="293">
        <f>SUM(C38:C43)</f>
        <v>0</v>
      </c>
      <c r="D44" s="294">
        <f>D37</f>
        <v>0</v>
      </c>
      <c r="F44" s="68"/>
      <c r="L44" s="69"/>
    </row>
    <row r="45" spans="2:12" outlineLevel="1">
      <c r="B45" s="92"/>
      <c r="C45" s="93"/>
      <c r="D45" s="94"/>
      <c r="F45" s="68"/>
      <c r="L45" s="69"/>
    </row>
    <row r="46" spans="2:12" outlineLevel="1">
      <c r="B46" s="92"/>
      <c r="C46" s="93"/>
      <c r="D46" s="94"/>
      <c r="F46" s="68"/>
      <c r="L46" s="69"/>
    </row>
    <row r="47" spans="2:12" outlineLevel="1">
      <c r="B47" s="92"/>
      <c r="C47" s="93"/>
      <c r="D47" s="94"/>
      <c r="F47" s="68"/>
      <c r="L47" s="69"/>
    </row>
    <row r="48" spans="2:12" outlineLevel="1">
      <c r="B48" s="92"/>
      <c r="C48" s="93"/>
      <c r="D48" s="94"/>
      <c r="F48" s="68"/>
      <c r="L48" s="69"/>
    </row>
    <row r="49" spans="2:17" ht="19" outlineLevel="1" thickBot="1">
      <c r="B49" s="95"/>
      <c r="C49" s="96"/>
      <c r="D49" s="97"/>
      <c r="E49" s="69"/>
      <c r="F49" s="70"/>
      <c r="G49" s="71"/>
      <c r="H49" s="71"/>
      <c r="I49" s="71"/>
      <c r="J49" s="71"/>
      <c r="K49" s="71"/>
      <c r="L49" s="67"/>
    </row>
    <row r="50" spans="2:17" ht="19" thickBot="1">
      <c r="B50" s="78"/>
      <c r="C50" s="343" t="e">
        <f>WEEKDAY(C55)</f>
        <v>#VALUE!</v>
      </c>
      <c r="D50" s="343"/>
      <c r="E50" s="344">
        <f t="shared" ref="E50" si="7">WEEKDAY(E55)</f>
        <v>3</v>
      </c>
      <c r="F50" s="344"/>
      <c r="G50" s="344">
        <f t="shared" ref="G50" si="8">WEEKDAY(G55)</f>
        <v>4</v>
      </c>
      <c r="H50" s="344"/>
      <c r="I50" s="344">
        <f t="shared" ref="I50" si="9">WEEKDAY(I55)</f>
        <v>5</v>
      </c>
      <c r="J50" s="344"/>
      <c r="K50" s="344">
        <f t="shared" ref="K50" si="10">WEEKDAY(K55)</f>
        <v>6</v>
      </c>
      <c r="L50" s="344"/>
      <c r="M50" s="344">
        <f t="shared" ref="M50" si="11">WEEKDAY(M55)</f>
        <v>7</v>
      </c>
      <c r="N50" s="344"/>
      <c r="O50" s="344">
        <f>WEEKDAY(O55)</f>
        <v>1</v>
      </c>
      <c r="P50" s="344"/>
    </row>
    <row r="51" spans="2:17" ht="19" thickBot="1">
      <c r="B51" s="137" t="s">
        <v>47</v>
      </c>
      <c r="C51" s="280">
        <f>DATE(2027,6,Setting!N5)</f>
        <v>46539</v>
      </c>
      <c r="D51" s="138" t="s">
        <v>48</v>
      </c>
      <c r="E51" s="279">
        <f>DATE(2027,7,Setting!N5-1)</f>
        <v>46568</v>
      </c>
      <c r="F51" s="100"/>
      <c r="G51" s="283"/>
      <c r="H51" s="100"/>
      <c r="I51" s="100"/>
      <c r="J51" s="100"/>
      <c r="K51" s="100"/>
      <c r="L51" s="100"/>
      <c r="M51" s="100"/>
      <c r="N51" s="100"/>
      <c r="O51" s="100"/>
      <c r="P51" s="100"/>
    </row>
    <row r="52" spans="2:17" ht="8.25" customHeight="1" thickBot="1">
      <c r="B52" s="140"/>
      <c r="C52" s="141"/>
      <c r="D52" s="140"/>
      <c r="E52" s="139"/>
      <c r="F52" s="100"/>
      <c r="G52" s="100"/>
      <c r="H52" s="100"/>
      <c r="I52" s="100"/>
      <c r="J52" s="100"/>
      <c r="K52" s="100"/>
      <c r="L52" s="100"/>
      <c r="M52" s="100"/>
      <c r="N52" s="100"/>
      <c r="O52" s="100"/>
      <c r="P52" s="100"/>
    </row>
    <row r="53" spans="2:17" ht="19" hidden="1" thickBot="1">
      <c r="B53" s="101">
        <f>WEEKDAY(C51)</f>
        <v>3</v>
      </c>
      <c r="C53" s="359">
        <v>2</v>
      </c>
      <c r="D53" s="359"/>
      <c r="E53" s="359">
        <v>3</v>
      </c>
      <c r="F53" s="359"/>
      <c r="G53" s="360">
        <v>4</v>
      </c>
      <c r="H53" s="360"/>
      <c r="I53" s="359">
        <v>5</v>
      </c>
      <c r="J53" s="359"/>
      <c r="K53" s="359">
        <v>6</v>
      </c>
      <c r="L53" s="359"/>
      <c r="M53" s="360">
        <v>7</v>
      </c>
      <c r="N53" s="360"/>
      <c r="O53" s="359">
        <v>1</v>
      </c>
      <c r="P53" s="359"/>
    </row>
    <row r="54" spans="2:17" ht="19" thickBot="1">
      <c r="B54" s="119"/>
      <c r="C54" s="371" t="s">
        <v>33</v>
      </c>
      <c r="D54" s="372"/>
      <c r="E54" s="371" t="s">
        <v>34</v>
      </c>
      <c r="F54" s="372"/>
      <c r="G54" s="371" t="s">
        <v>35</v>
      </c>
      <c r="H54" s="372"/>
      <c r="I54" s="371" t="s">
        <v>36</v>
      </c>
      <c r="J54" s="372"/>
      <c r="K54" s="371" t="s">
        <v>37</v>
      </c>
      <c r="L54" s="372"/>
      <c r="M54" s="373" t="s">
        <v>38</v>
      </c>
      <c r="N54" s="374"/>
      <c r="O54" s="361" t="s">
        <v>39</v>
      </c>
      <c r="P54" s="362"/>
      <c r="Q54" s="120"/>
    </row>
    <row r="55" spans="2:17" ht="20" thickBot="1">
      <c r="B55" s="146" t="s">
        <v>21</v>
      </c>
      <c r="C55" s="363" t="str">
        <f>IF(OR($B$53&gt;$C$53,O53=$B$53),"",C51)</f>
        <v/>
      </c>
      <c r="D55" s="364"/>
      <c r="E55" s="365">
        <f>IF(OR($B$53&gt;E53,$O$53=$B$53),"",IF($B$53=E53,$C$51,C55+1))</f>
        <v>46539</v>
      </c>
      <c r="F55" s="366"/>
      <c r="G55" s="365">
        <f>IF(OR($B$53&gt;G53,$O$53=$B$53),"",IF($B$53=G53,$C$51,E55+1))</f>
        <v>46540</v>
      </c>
      <c r="H55" s="366"/>
      <c r="I55" s="365">
        <f>IF(OR($B$53&gt;I53,$O$53=$B$53),"",IF($B$53=I53,$C$51,G55+1))</f>
        <v>46541</v>
      </c>
      <c r="J55" s="366"/>
      <c r="K55" s="365">
        <f>IF(OR($B$53&gt;K53,$O$53=$B$53),"",IF($B$53=K53,$C$51,I55+1))</f>
        <v>46542</v>
      </c>
      <c r="L55" s="366"/>
      <c r="M55" s="367">
        <f>IF(OR($B$53&gt;M53,$O$53=$B$53),"",IF($B$53=M53,$C$51,K55+1))</f>
        <v>46543</v>
      </c>
      <c r="N55" s="368"/>
      <c r="O55" s="369">
        <f>IF(B53=O53,C51,M55+1)</f>
        <v>46544</v>
      </c>
      <c r="P55" s="370"/>
      <c r="Q55" s="122" t="s">
        <v>18</v>
      </c>
    </row>
    <row r="56" spans="2:17">
      <c r="B56" s="135">
        <f>Setting!J5</f>
        <v>0</v>
      </c>
      <c r="C56" s="297"/>
      <c r="D56" s="298"/>
      <c r="E56" s="297"/>
      <c r="F56" s="298"/>
      <c r="G56" s="297"/>
      <c r="H56" s="298"/>
      <c r="I56" s="297"/>
      <c r="J56" s="298"/>
      <c r="K56" s="297"/>
      <c r="L56" s="298"/>
      <c r="M56" s="297"/>
      <c r="N56" s="298"/>
      <c r="O56" s="297"/>
      <c r="P56" s="298"/>
      <c r="Q56" s="299">
        <f>SUM(C56:O56)</f>
        <v>0</v>
      </c>
    </row>
    <row r="57" spans="2:17">
      <c r="B57" s="125">
        <f>Setting!J6</f>
        <v>0</v>
      </c>
      <c r="C57" s="300"/>
      <c r="D57" s="301"/>
      <c r="E57" s="300"/>
      <c r="F57" s="301"/>
      <c r="G57" s="300"/>
      <c r="H57" s="301"/>
      <c r="I57" s="300"/>
      <c r="J57" s="301"/>
      <c r="K57" s="300"/>
      <c r="L57" s="301"/>
      <c r="M57" s="300"/>
      <c r="N57" s="301"/>
      <c r="O57" s="300"/>
      <c r="P57" s="301"/>
      <c r="Q57" s="302">
        <f t="shared" ref="Q57:Q65" si="12">SUM(C57:O57)</f>
        <v>0</v>
      </c>
    </row>
    <row r="58" spans="2:17">
      <c r="B58" s="135">
        <f>Setting!J7</f>
        <v>0</v>
      </c>
      <c r="C58" s="297"/>
      <c r="D58" s="298"/>
      <c r="E58" s="297"/>
      <c r="F58" s="298"/>
      <c r="G58" s="297"/>
      <c r="H58" s="298"/>
      <c r="I58" s="297"/>
      <c r="J58" s="298"/>
      <c r="K58" s="297"/>
      <c r="L58" s="298"/>
      <c r="M58" s="297"/>
      <c r="N58" s="298"/>
      <c r="O58" s="297"/>
      <c r="P58" s="298"/>
      <c r="Q58" s="299">
        <f t="shared" si="12"/>
        <v>0</v>
      </c>
    </row>
    <row r="59" spans="2:17">
      <c r="B59" s="125">
        <f>Setting!J8</f>
        <v>0</v>
      </c>
      <c r="C59" s="300"/>
      <c r="D59" s="301"/>
      <c r="E59" s="300"/>
      <c r="F59" s="301"/>
      <c r="G59" s="300"/>
      <c r="H59" s="301"/>
      <c r="I59" s="300"/>
      <c r="J59" s="301"/>
      <c r="K59" s="300"/>
      <c r="L59" s="301"/>
      <c r="M59" s="300"/>
      <c r="N59" s="301"/>
      <c r="O59" s="300"/>
      <c r="P59" s="301"/>
      <c r="Q59" s="302">
        <f t="shared" si="12"/>
        <v>0</v>
      </c>
    </row>
    <row r="60" spans="2:17">
      <c r="B60" s="135">
        <f>Setting!J9</f>
        <v>0</v>
      </c>
      <c r="C60" s="297"/>
      <c r="D60" s="298"/>
      <c r="E60" s="297"/>
      <c r="F60" s="298"/>
      <c r="G60" s="297"/>
      <c r="H60" s="298"/>
      <c r="I60" s="297"/>
      <c r="J60" s="298"/>
      <c r="K60" s="297"/>
      <c r="L60" s="298"/>
      <c r="M60" s="297"/>
      <c r="N60" s="298"/>
      <c r="O60" s="297"/>
      <c r="P60" s="298"/>
      <c r="Q60" s="299">
        <f t="shared" si="12"/>
        <v>0</v>
      </c>
    </row>
    <row r="61" spans="2:17">
      <c r="B61" s="125">
        <f>Setting!J10</f>
        <v>0</v>
      </c>
      <c r="C61" s="300"/>
      <c r="D61" s="301"/>
      <c r="E61" s="300"/>
      <c r="F61" s="301"/>
      <c r="G61" s="300"/>
      <c r="H61" s="301"/>
      <c r="I61" s="300"/>
      <c r="J61" s="301"/>
      <c r="K61" s="300"/>
      <c r="L61" s="301"/>
      <c r="M61" s="300"/>
      <c r="N61" s="301"/>
      <c r="O61" s="300"/>
      <c r="P61" s="301"/>
      <c r="Q61" s="302">
        <f t="shared" si="12"/>
        <v>0</v>
      </c>
    </row>
    <row r="62" spans="2:17">
      <c r="B62" s="135">
        <f>Setting!J11</f>
        <v>0</v>
      </c>
      <c r="C62" s="297"/>
      <c r="D62" s="298"/>
      <c r="E62" s="297"/>
      <c r="F62" s="298"/>
      <c r="G62" s="297"/>
      <c r="H62" s="298"/>
      <c r="I62" s="297"/>
      <c r="J62" s="298"/>
      <c r="K62" s="297"/>
      <c r="L62" s="298"/>
      <c r="M62" s="297"/>
      <c r="N62" s="298"/>
      <c r="O62" s="297"/>
      <c r="P62" s="298"/>
      <c r="Q62" s="299">
        <f t="shared" si="12"/>
        <v>0</v>
      </c>
    </row>
    <row r="63" spans="2:17">
      <c r="B63" s="125">
        <f>Setting!J12</f>
        <v>0</v>
      </c>
      <c r="C63" s="300"/>
      <c r="D63" s="301"/>
      <c r="E63" s="300"/>
      <c r="F63" s="301"/>
      <c r="G63" s="300"/>
      <c r="H63" s="301"/>
      <c r="I63" s="300"/>
      <c r="J63" s="301"/>
      <c r="K63" s="300"/>
      <c r="L63" s="301"/>
      <c r="M63" s="300"/>
      <c r="N63" s="301"/>
      <c r="O63" s="300"/>
      <c r="P63" s="301"/>
      <c r="Q63" s="302">
        <f t="shared" si="12"/>
        <v>0</v>
      </c>
    </row>
    <row r="64" spans="2:17">
      <c r="B64" s="135">
        <f>Setting!J13</f>
        <v>0</v>
      </c>
      <c r="C64" s="297"/>
      <c r="D64" s="298"/>
      <c r="E64" s="297"/>
      <c r="F64" s="298"/>
      <c r="G64" s="297"/>
      <c r="H64" s="298"/>
      <c r="I64" s="297"/>
      <c r="J64" s="298"/>
      <c r="K64" s="297"/>
      <c r="L64" s="298"/>
      <c r="M64" s="297"/>
      <c r="N64" s="298"/>
      <c r="O64" s="297"/>
      <c r="P64" s="298"/>
      <c r="Q64" s="299">
        <f>SUM(C64:O64)</f>
        <v>0</v>
      </c>
    </row>
    <row r="65" spans="2:17" ht="19" thickBot="1">
      <c r="B65" s="125">
        <f>Setting!J14</f>
        <v>0</v>
      </c>
      <c r="C65" s="300"/>
      <c r="D65" s="301"/>
      <c r="E65" s="300"/>
      <c r="F65" s="301"/>
      <c r="G65" s="300"/>
      <c r="H65" s="301"/>
      <c r="I65" s="300"/>
      <c r="J65" s="301"/>
      <c r="K65" s="300"/>
      <c r="L65" s="301"/>
      <c r="M65" s="300"/>
      <c r="N65" s="301"/>
      <c r="O65" s="300"/>
      <c r="P65" s="301"/>
      <c r="Q65" s="302">
        <f t="shared" si="12"/>
        <v>0</v>
      </c>
    </row>
    <row r="66" spans="2:17" s="282" customFormat="1" ht="19" thickBot="1">
      <c r="B66" s="117" t="s">
        <v>18</v>
      </c>
      <c r="C66" s="375">
        <f>SUM(C56:C65)</f>
        <v>0</v>
      </c>
      <c r="D66" s="376"/>
      <c r="E66" s="375">
        <f>SUM(E56:E65)</f>
        <v>0</v>
      </c>
      <c r="F66" s="376"/>
      <c r="G66" s="375">
        <f>SUM(G56:G65)</f>
        <v>0</v>
      </c>
      <c r="H66" s="376"/>
      <c r="I66" s="375">
        <f>SUM(I56:I65)</f>
        <v>0</v>
      </c>
      <c r="J66" s="376"/>
      <c r="K66" s="375">
        <f>SUM(K56:K65)</f>
        <v>0</v>
      </c>
      <c r="L66" s="376"/>
      <c r="M66" s="375">
        <f>SUM(M56:M65)</f>
        <v>0</v>
      </c>
      <c r="N66" s="376"/>
      <c r="O66" s="375">
        <f>SUM(O56:O65)</f>
        <v>0</v>
      </c>
      <c r="P66" s="376"/>
      <c r="Q66" s="303">
        <f>SUM(Q56:Q65)</f>
        <v>0</v>
      </c>
    </row>
    <row r="67" spans="2:17" ht="20" thickBot="1">
      <c r="B67" s="146" t="s">
        <v>21</v>
      </c>
      <c r="C67" s="377">
        <f>O55+1</f>
        <v>46545</v>
      </c>
      <c r="D67" s="378"/>
      <c r="E67" s="377">
        <f>C67+1</f>
        <v>46546</v>
      </c>
      <c r="F67" s="378"/>
      <c r="G67" s="377">
        <f>E67+1</f>
        <v>46547</v>
      </c>
      <c r="H67" s="378"/>
      <c r="I67" s="377">
        <f>G67+1</f>
        <v>46548</v>
      </c>
      <c r="J67" s="378"/>
      <c r="K67" s="377">
        <f>I67+1</f>
        <v>46549</v>
      </c>
      <c r="L67" s="378"/>
      <c r="M67" s="379">
        <f>K67+1</f>
        <v>46550</v>
      </c>
      <c r="N67" s="380"/>
      <c r="O67" s="381">
        <f t="shared" ref="O67" si="13">M67+1</f>
        <v>46551</v>
      </c>
      <c r="P67" s="382"/>
      <c r="Q67" s="122" t="s">
        <v>18</v>
      </c>
    </row>
    <row r="68" spans="2:17">
      <c r="B68" s="135">
        <f>Setting!J5</f>
        <v>0</v>
      </c>
      <c r="C68" s="297"/>
      <c r="D68" s="298"/>
      <c r="E68" s="297"/>
      <c r="F68" s="298"/>
      <c r="G68" s="297"/>
      <c r="H68" s="298"/>
      <c r="I68" s="297"/>
      <c r="J68" s="298"/>
      <c r="K68" s="297"/>
      <c r="L68" s="298"/>
      <c r="M68" s="297"/>
      <c r="N68" s="298"/>
      <c r="O68" s="297"/>
      <c r="P68" s="298"/>
      <c r="Q68" s="299">
        <f>SUM(C68:O68)</f>
        <v>0</v>
      </c>
    </row>
    <row r="69" spans="2:17">
      <c r="B69" s="125">
        <f>Setting!J6</f>
        <v>0</v>
      </c>
      <c r="C69" s="300"/>
      <c r="D69" s="301"/>
      <c r="E69" s="300"/>
      <c r="F69" s="301"/>
      <c r="G69" s="300"/>
      <c r="H69" s="301"/>
      <c r="I69" s="300"/>
      <c r="J69" s="301"/>
      <c r="K69" s="300"/>
      <c r="L69" s="301"/>
      <c r="M69" s="300"/>
      <c r="N69" s="301"/>
      <c r="O69" s="300"/>
      <c r="P69" s="301"/>
      <c r="Q69" s="302">
        <f t="shared" ref="Q69:Q76" si="14">SUM(C69:O69)</f>
        <v>0</v>
      </c>
    </row>
    <row r="70" spans="2:17">
      <c r="B70" s="135">
        <f>Setting!J7</f>
        <v>0</v>
      </c>
      <c r="C70" s="297"/>
      <c r="D70" s="298"/>
      <c r="E70" s="297"/>
      <c r="F70" s="298"/>
      <c r="G70" s="297"/>
      <c r="H70" s="298"/>
      <c r="I70" s="297"/>
      <c r="J70" s="298"/>
      <c r="K70" s="297"/>
      <c r="L70" s="298"/>
      <c r="M70" s="297"/>
      <c r="N70" s="298"/>
      <c r="O70" s="297"/>
      <c r="P70" s="298"/>
      <c r="Q70" s="299">
        <f t="shared" si="14"/>
        <v>0</v>
      </c>
    </row>
    <row r="71" spans="2:17">
      <c r="B71" s="125">
        <f>Setting!J8</f>
        <v>0</v>
      </c>
      <c r="C71" s="300"/>
      <c r="D71" s="301"/>
      <c r="E71" s="300"/>
      <c r="F71" s="301"/>
      <c r="G71" s="300"/>
      <c r="H71" s="301"/>
      <c r="I71" s="300"/>
      <c r="J71" s="301"/>
      <c r="K71" s="300"/>
      <c r="L71" s="301"/>
      <c r="M71" s="300"/>
      <c r="N71" s="301"/>
      <c r="O71" s="300"/>
      <c r="P71" s="301"/>
      <c r="Q71" s="302">
        <f t="shared" si="14"/>
        <v>0</v>
      </c>
    </row>
    <row r="72" spans="2:17">
      <c r="B72" s="135">
        <f>Setting!J9</f>
        <v>0</v>
      </c>
      <c r="C72" s="297"/>
      <c r="D72" s="298"/>
      <c r="E72" s="297"/>
      <c r="F72" s="298"/>
      <c r="G72" s="297"/>
      <c r="H72" s="298"/>
      <c r="I72" s="297"/>
      <c r="J72" s="298"/>
      <c r="K72" s="297"/>
      <c r="L72" s="298"/>
      <c r="M72" s="297"/>
      <c r="N72" s="298"/>
      <c r="O72" s="297"/>
      <c r="P72" s="298"/>
      <c r="Q72" s="299">
        <f t="shared" si="14"/>
        <v>0</v>
      </c>
    </row>
    <row r="73" spans="2:17">
      <c r="B73" s="125">
        <f>Setting!J10</f>
        <v>0</v>
      </c>
      <c r="C73" s="300"/>
      <c r="D73" s="301"/>
      <c r="E73" s="300"/>
      <c r="F73" s="301"/>
      <c r="G73" s="300"/>
      <c r="H73" s="301"/>
      <c r="I73" s="300"/>
      <c r="J73" s="301"/>
      <c r="K73" s="300"/>
      <c r="L73" s="301"/>
      <c r="M73" s="300"/>
      <c r="N73" s="301"/>
      <c r="O73" s="300"/>
      <c r="P73" s="301"/>
      <c r="Q73" s="302">
        <f t="shared" si="14"/>
        <v>0</v>
      </c>
    </row>
    <row r="74" spans="2:17">
      <c r="B74" s="135">
        <f>Setting!J11</f>
        <v>0</v>
      </c>
      <c r="C74" s="297"/>
      <c r="D74" s="298"/>
      <c r="E74" s="297"/>
      <c r="F74" s="298"/>
      <c r="G74" s="297"/>
      <c r="H74" s="298"/>
      <c r="I74" s="297"/>
      <c r="J74" s="298"/>
      <c r="K74" s="297"/>
      <c r="L74" s="298"/>
      <c r="M74" s="297"/>
      <c r="N74" s="298"/>
      <c r="O74" s="297"/>
      <c r="P74" s="298"/>
      <c r="Q74" s="299">
        <f t="shared" si="14"/>
        <v>0</v>
      </c>
    </row>
    <row r="75" spans="2:17">
      <c r="B75" s="125">
        <f>Setting!J12</f>
        <v>0</v>
      </c>
      <c r="C75" s="300"/>
      <c r="D75" s="301"/>
      <c r="E75" s="300"/>
      <c r="F75" s="301"/>
      <c r="G75" s="300"/>
      <c r="H75" s="301"/>
      <c r="I75" s="300"/>
      <c r="J75" s="301"/>
      <c r="K75" s="300"/>
      <c r="L75" s="301"/>
      <c r="M75" s="300"/>
      <c r="N75" s="301"/>
      <c r="O75" s="300"/>
      <c r="P75" s="301"/>
      <c r="Q75" s="302">
        <f t="shared" si="14"/>
        <v>0</v>
      </c>
    </row>
    <row r="76" spans="2:17">
      <c r="B76" s="135">
        <f>Setting!J13</f>
        <v>0</v>
      </c>
      <c r="C76" s="297"/>
      <c r="D76" s="298"/>
      <c r="E76" s="297"/>
      <c r="F76" s="298"/>
      <c r="G76" s="297"/>
      <c r="H76" s="298"/>
      <c r="I76" s="297"/>
      <c r="J76" s="298"/>
      <c r="K76" s="297"/>
      <c r="L76" s="298"/>
      <c r="M76" s="297"/>
      <c r="N76" s="298"/>
      <c r="O76" s="297"/>
      <c r="P76" s="298"/>
      <c r="Q76" s="299">
        <f t="shared" si="14"/>
        <v>0</v>
      </c>
    </row>
    <row r="77" spans="2:17" ht="19" thickBot="1">
      <c r="B77" s="125">
        <f>Setting!J14</f>
        <v>0</v>
      </c>
      <c r="C77" s="300"/>
      <c r="D77" s="301"/>
      <c r="E77" s="300"/>
      <c r="F77" s="301"/>
      <c r="G77" s="300"/>
      <c r="H77" s="301"/>
      <c r="I77" s="300"/>
      <c r="J77" s="301"/>
      <c r="K77" s="300"/>
      <c r="L77" s="301"/>
      <c r="M77" s="300"/>
      <c r="N77" s="301"/>
      <c r="O77" s="300"/>
      <c r="P77" s="301"/>
      <c r="Q77" s="302">
        <f>SUM(C77:O77)</f>
        <v>0</v>
      </c>
    </row>
    <row r="78" spans="2:17" s="282" customFormat="1" ht="19" thickBot="1">
      <c r="B78" s="117" t="s">
        <v>18</v>
      </c>
      <c r="C78" s="375">
        <f>SUM(C68:C77)</f>
        <v>0</v>
      </c>
      <c r="D78" s="376"/>
      <c r="E78" s="375">
        <f>SUM(E68:E77)</f>
        <v>0</v>
      </c>
      <c r="F78" s="376"/>
      <c r="G78" s="375">
        <f>SUM(G68:G77)</f>
        <v>0</v>
      </c>
      <c r="H78" s="376"/>
      <c r="I78" s="375">
        <f>SUM(I68:I77)</f>
        <v>0</v>
      </c>
      <c r="J78" s="376"/>
      <c r="K78" s="375">
        <f>SUM(K68:K77)</f>
        <v>0</v>
      </c>
      <c r="L78" s="376"/>
      <c r="M78" s="375">
        <f>SUM(M68:M77)</f>
        <v>0</v>
      </c>
      <c r="N78" s="376"/>
      <c r="O78" s="375">
        <f>SUM(O68:O77)</f>
        <v>0</v>
      </c>
      <c r="P78" s="376"/>
      <c r="Q78" s="303">
        <f>SUM(Q68:Q77)</f>
        <v>0</v>
      </c>
    </row>
    <row r="79" spans="2:17" ht="20" thickBot="1">
      <c r="B79" s="146" t="s">
        <v>21</v>
      </c>
      <c r="C79" s="377">
        <f>O67+1</f>
        <v>46552</v>
      </c>
      <c r="D79" s="378"/>
      <c r="E79" s="377">
        <f>C79+1</f>
        <v>46553</v>
      </c>
      <c r="F79" s="378"/>
      <c r="G79" s="377">
        <f>E79+1</f>
        <v>46554</v>
      </c>
      <c r="H79" s="378"/>
      <c r="I79" s="377">
        <f>G79+1</f>
        <v>46555</v>
      </c>
      <c r="J79" s="378"/>
      <c r="K79" s="377">
        <f>I79+1</f>
        <v>46556</v>
      </c>
      <c r="L79" s="378"/>
      <c r="M79" s="379">
        <f>K79+1</f>
        <v>46557</v>
      </c>
      <c r="N79" s="380"/>
      <c r="O79" s="381">
        <f t="shared" ref="O79" si="15">M79+1</f>
        <v>46558</v>
      </c>
      <c r="P79" s="382"/>
      <c r="Q79" s="122" t="s">
        <v>18</v>
      </c>
    </row>
    <row r="80" spans="2:17">
      <c r="B80" s="135">
        <f>Setting!J5</f>
        <v>0</v>
      </c>
      <c r="C80" s="297"/>
      <c r="D80" s="298"/>
      <c r="E80" s="297"/>
      <c r="F80" s="298"/>
      <c r="G80" s="297"/>
      <c r="H80" s="298"/>
      <c r="I80" s="297"/>
      <c r="J80" s="298"/>
      <c r="K80" s="297"/>
      <c r="L80" s="298"/>
      <c r="M80" s="297"/>
      <c r="N80" s="298"/>
      <c r="O80" s="297"/>
      <c r="P80" s="298"/>
      <c r="Q80" s="299">
        <f>SUM(C80:O80)</f>
        <v>0</v>
      </c>
    </row>
    <row r="81" spans="2:17">
      <c r="B81" s="125">
        <f>Setting!J6</f>
        <v>0</v>
      </c>
      <c r="C81" s="300"/>
      <c r="D81" s="301"/>
      <c r="E81" s="300"/>
      <c r="F81" s="301"/>
      <c r="G81" s="300"/>
      <c r="H81" s="301"/>
      <c r="I81" s="300"/>
      <c r="J81" s="301"/>
      <c r="K81" s="300"/>
      <c r="L81" s="301"/>
      <c r="M81" s="300"/>
      <c r="N81" s="301"/>
      <c r="O81" s="300"/>
      <c r="P81" s="301"/>
      <c r="Q81" s="302">
        <f t="shared" ref="Q81:Q89" si="16">SUM(C81:O81)</f>
        <v>0</v>
      </c>
    </row>
    <row r="82" spans="2:17">
      <c r="B82" s="135">
        <f>Setting!J7</f>
        <v>0</v>
      </c>
      <c r="C82" s="297"/>
      <c r="D82" s="298"/>
      <c r="E82" s="297"/>
      <c r="F82" s="298"/>
      <c r="G82" s="297"/>
      <c r="H82" s="298"/>
      <c r="I82" s="297"/>
      <c r="J82" s="298"/>
      <c r="K82" s="297"/>
      <c r="L82" s="298"/>
      <c r="M82" s="297"/>
      <c r="N82" s="298"/>
      <c r="O82" s="297"/>
      <c r="P82" s="298"/>
      <c r="Q82" s="299">
        <f t="shared" si="16"/>
        <v>0</v>
      </c>
    </row>
    <row r="83" spans="2:17">
      <c r="B83" s="125">
        <f>Setting!J8</f>
        <v>0</v>
      </c>
      <c r="C83" s="300"/>
      <c r="D83" s="301"/>
      <c r="E83" s="300"/>
      <c r="F83" s="301"/>
      <c r="G83" s="300"/>
      <c r="H83" s="301"/>
      <c r="I83" s="300"/>
      <c r="J83" s="301"/>
      <c r="K83" s="300"/>
      <c r="L83" s="301"/>
      <c r="M83" s="300"/>
      <c r="N83" s="301"/>
      <c r="O83" s="300"/>
      <c r="P83" s="301"/>
      <c r="Q83" s="302">
        <f t="shared" si="16"/>
        <v>0</v>
      </c>
    </row>
    <row r="84" spans="2:17">
      <c r="B84" s="135">
        <f>Setting!J9</f>
        <v>0</v>
      </c>
      <c r="C84" s="297"/>
      <c r="D84" s="298"/>
      <c r="E84" s="297"/>
      <c r="F84" s="298"/>
      <c r="G84" s="297"/>
      <c r="H84" s="298"/>
      <c r="I84" s="297"/>
      <c r="J84" s="298"/>
      <c r="K84" s="297"/>
      <c r="L84" s="298"/>
      <c r="M84" s="297"/>
      <c r="N84" s="298"/>
      <c r="O84" s="297"/>
      <c r="P84" s="298"/>
      <c r="Q84" s="299">
        <f t="shared" si="16"/>
        <v>0</v>
      </c>
    </row>
    <row r="85" spans="2:17">
      <c r="B85" s="125">
        <f>Setting!J10</f>
        <v>0</v>
      </c>
      <c r="C85" s="300"/>
      <c r="D85" s="301"/>
      <c r="E85" s="300"/>
      <c r="F85" s="301"/>
      <c r="G85" s="300"/>
      <c r="H85" s="301"/>
      <c r="I85" s="300"/>
      <c r="J85" s="301"/>
      <c r="K85" s="300"/>
      <c r="L85" s="301"/>
      <c r="M85" s="300"/>
      <c r="N85" s="301"/>
      <c r="O85" s="300"/>
      <c r="P85" s="301"/>
      <c r="Q85" s="302">
        <f t="shared" si="16"/>
        <v>0</v>
      </c>
    </row>
    <row r="86" spans="2:17">
      <c r="B86" s="135">
        <f>Setting!J11</f>
        <v>0</v>
      </c>
      <c r="C86" s="297"/>
      <c r="D86" s="298"/>
      <c r="E86" s="297"/>
      <c r="F86" s="298"/>
      <c r="G86" s="297"/>
      <c r="H86" s="298"/>
      <c r="I86" s="297"/>
      <c r="J86" s="298"/>
      <c r="K86" s="297"/>
      <c r="L86" s="298"/>
      <c r="M86" s="297"/>
      <c r="N86" s="298"/>
      <c r="O86" s="297"/>
      <c r="P86" s="298"/>
      <c r="Q86" s="299">
        <f t="shared" si="16"/>
        <v>0</v>
      </c>
    </row>
    <row r="87" spans="2:17">
      <c r="B87" s="125">
        <f>Setting!J12</f>
        <v>0</v>
      </c>
      <c r="C87" s="300"/>
      <c r="D87" s="301"/>
      <c r="E87" s="300"/>
      <c r="F87" s="301"/>
      <c r="G87" s="300"/>
      <c r="H87" s="301"/>
      <c r="I87" s="300"/>
      <c r="J87" s="301"/>
      <c r="K87" s="300"/>
      <c r="L87" s="301"/>
      <c r="M87" s="300"/>
      <c r="N87" s="301"/>
      <c r="O87" s="300"/>
      <c r="P87" s="301"/>
      <c r="Q87" s="302">
        <f t="shared" si="16"/>
        <v>0</v>
      </c>
    </row>
    <row r="88" spans="2:17">
      <c r="B88" s="135">
        <f>Setting!J13</f>
        <v>0</v>
      </c>
      <c r="C88" s="297"/>
      <c r="D88" s="298"/>
      <c r="E88" s="297"/>
      <c r="F88" s="298"/>
      <c r="G88" s="297"/>
      <c r="H88" s="298"/>
      <c r="I88" s="297"/>
      <c r="J88" s="298"/>
      <c r="K88" s="297"/>
      <c r="L88" s="298"/>
      <c r="M88" s="297"/>
      <c r="N88" s="298"/>
      <c r="O88" s="297"/>
      <c r="P88" s="298"/>
      <c r="Q88" s="299">
        <f t="shared" si="16"/>
        <v>0</v>
      </c>
    </row>
    <row r="89" spans="2:17" ht="19" thickBot="1">
      <c r="B89" s="125">
        <f>Setting!J14</f>
        <v>0</v>
      </c>
      <c r="C89" s="300"/>
      <c r="D89" s="301"/>
      <c r="E89" s="300"/>
      <c r="F89" s="301"/>
      <c r="G89" s="300"/>
      <c r="H89" s="301"/>
      <c r="I89" s="300"/>
      <c r="J89" s="301"/>
      <c r="K89" s="300"/>
      <c r="L89" s="301"/>
      <c r="M89" s="300"/>
      <c r="N89" s="301"/>
      <c r="O89" s="300"/>
      <c r="P89" s="301"/>
      <c r="Q89" s="302">
        <f t="shared" si="16"/>
        <v>0</v>
      </c>
    </row>
    <row r="90" spans="2:17" s="282" customFormat="1" ht="19" thickBot="1">
      <c r="B90" s="117" t="s">
        <v>18</v>
      </c>
      <c r="C90" s="375">
        <f>SUM(C80:C89)</f>
        <v>0</v>
      </c>
      <c r="D90" s="376"/>
      <c r="E90" s="375">
        <f>SUM(E80:E89)</f>
        <v>0</v>
      </c>
      <c r="F90" s="376"/>
      <c r="G90" s="375">
        <f>SUM(G80:G89)</f>
        <v>0</v>
      </c>
      <c r="H90" s="376"/>
      <c r="I90" s="375">
        <f>SUM(I80:I89)</f>
        <v>0</v>
      </c>
      <c r="J90" s="376"/>
      <c r="K90" s="375">
        <f>SUM(K80:K89)</f>
        <v>0</v>
      </c>
      <c r="L90" s="376"/>
      <c r="M90" s="375">
        <f>SUM(M80:M89)</f>
        <v>0</v>
      </c>
      <c r="N90" s="376"/>
      <c r="O90" s="375">
        <f>SUM(O80:O89)</f>
        <v>0</v>
      </c>
      <c r="P90" s="376"/>
      <c r="Q90" s="303">
        <f>SUM(Q80:Q89)</f>
        <v>0</v>
      </c>
    </row>
    <row r="91" spans="2:17" ht="20" thickBot="1">
      <c r="B91" s="146" t="s">
        <v>21</v>
      </c>
      <c r="C91" s="377">
        <f>O79+1</f>
        <v>46559</v>
      </c>
      <c r="D91" s="378"/>
      <c r="E91" s="377">
        <f>C91+1</f>
        <v>46560</v>
      </c>
      <c r="F91" s="378"/>
      <c r="G91" s="377">
        <f>E91+1</f>
        <v>46561</v>
      </c>
      <c r="H91" s="378"/>
      <c r="I91" s="377">
        <f>G91+1</f>
        <v>46562</v>
      </c>
      <c r="J91" s="378"/>
      <c r="K91" s="377">
        <f>I91+1</f>
        <v>46563</v>
      </c>
      <c r="L91" s="378"/>
      <c r="M91" s="379">
        <f>K91+1</f>
        <v>46564</v>
      </c>
      <c r="N91" s="380"/>
      <c r="O91" s="381">
        <f t="shared" ref="O91" si="17">M91+1</f>
        <v>46565</v>
      </c>
      <c r="P91" s="382"/>
      <c r="Q91" s="122" t="s">
        <v>18</v>
      </c>
    </row>
    <row r="92" spans="2:17">
      <c r="B92" s="135">
        <f>Setting!J5</f>
        <v>0</v>
      </c>
      <c r="C92" s="297"/>
      <c r="D92" s="298"/>
      <c r="E92" s="297"/>
      <c r="F92" s="298"/>
      <c r="G92" s="297"/>
      <c r="H92" s="298"/>
      <c r="I92" s="297"/>
      <c r="J92" s="298"/>
      <c r="K92" s="297"/>
      <c r="L92" s="298"/>
      <c r="M92" s="297"/>
      <c r="N92" s="298"/>
      <c r="O92" s="297"/>
      <c r="P92" s="298"/>
      <c r="Q92" s="299">
        <f>SUM(C92:O92)</f>
        <v>0</v>
      </c>
    </row>
    <row r="93" spans="2:17">
      <c r="B93" s="125">
        <f>Setting!J6</f>
        <v>0</v>
      </c>
      <c r="C93" s="300"/>
      <c r="D93" s="301"/>
      <c r="E93" s="300"/>
      <c r="F93" s="301"/>
      <c r="G93" s="300"/>
      <c r="H93" s="301"/>
      <c r="I93" s="300"/>
      <c r="J93" s="301"/>
      <c r="K93" s="300"/>
      <c r="L93" s="301"/>
      <c r="M93" s="300"/>
      <c r="N93" s="301"/>
      <c r="O93" s="300"/>
      <c r="P93" s="301"/>
      <c r="Q93" s="302">
        <f t="shared" ref="Q93:Q101" si="18">SUM(C93:O93)</f>
        <v>0</v>
      </c>
    </row>
    <row r="94" spans="2:17">
      <c r="B94" s="135">
        <f>Setting!J7</f>
        <v>0</v>
      </c>
      <c r="C94" s="297"/>
      <c r="D94" s="298"/>
      <c r="E94" s="297"/>
      <c r="F94" s="298"/>
      <c r="G94" s="297"/>
      <c r="H94" s="298"/>
      <c r="I94" s="297"/>
      <c r="J94" s="298"/>
      <c r="K94" s="297"/>
      <c r="L94" s="298"/>
      <c r="M94" s="297"/>
      <c r="N94" s="298"/>
      <c r="O94" s="297"/>
      <c r="P94" s="298"/>
      <c r="Q94" s="299">
        <f t="shared" si="18"/>
        <v>0</v>
      </c>
    </row>
    <row r="95" spans="2:17">
      <c r="B95" s="125">
        <f>Setting!J8</f>
        <v>0</v>
      </c>
      <c r="C95" s="300"/>
      <c r="D95" s="301"/>
      <c r="E95" s="300"/>
      <c r="F95" s="301"/>
      <c r="G95" s="300"/>
      <c r="H95" s="301"/>
      <c r="I95" s="300"/>
      <c r="J95" s="301"/>
      <c r="K95" s="300"/>
      <c r="L95" s="301"/>
      <c r="M95" s="300"/>
      <c r="N95" s="301"/>
      <c r="O95" s="300"/>
      <c r="P95" s="301"/>
      <c r="Q95" s="302">
        <f t="shared" si="18"/>
        <v>0</v>
      </c>
    </row>
    <row r="96" spans="2:17">
      <c r="B96" s="135">
        <f>Setting!J9</f>
        <v>0</v>
      </c>
      <c r="C96" s="297"/>
      <c r="D96" s="298"/>
      <c r="E96" s="297"/>
      <c r="F96" s="298"/>
      <c r="G96" s="297"/>
      <c r="H96" s="298"/>
      <c r="I96" s="297"/>
      <c r="J96" s="298"/>
      <c r="K96" s="297"/>
      <c r="L96" s="298"/>
      <c r="M96" s="297"/>
      <c r="N96" s="298"/>
      <c r="O96" s="297"/>
      <c r="P96" s="298"/>
      <c r="Q96" s="299">
        <f t="shared" si="18"/>
        <v>0</v>
      </c>
    </row>
    <row r="97" spans="2:17">
      <c r="B97" s="125">
        <f>Setting!J10</f>
        <v>0</v>
      </c>
      <c r="C97" s="300"/>
      <c r="D97" s="301"/>
      <c r="E97" s="300"/>
      <c r="F97" s="301"/>
      <c r="G97" s="300"/>
      <c r="H97" s="301"/>
      <c r="I97" s="300"/>
      <c r="J97" s="301"/>
      <c r="K97" s="300"/>
      <c r="L97" s="301"/>
      <c r="M97" s="300"/>
      <c r="N97" s="301"/>
      <c r="O97" s="300"/>
      <c r="P97" s="301"/>
      <c r="Q97" s="302">
        <f t="shared" si="18"/>
        <v>0</v>
      </c>
    </row>
    <row r="98" spans="2:17">
      <c r="B98" s="135">
        <f>Setting!J11</f>
        <v>0</v>
      </c>
      <c r="C98" s="297"/>
      <c r="D98" s="298"/>
      <c r="E98" s="297"/>
      <c r="F98" s="298"/>
      <c r="G98" s="297"/>
      <c r="H98" s="298"/>
      <c r="I98" s="297"/>
      <c r="J98" s="298"/>
      <c r="K98" s="297"/>
      <c r="L98" s="298"/>
      <c r="M98" s="297"/>
      <c r="N98" s="298"/>
      <c r="O98" s="297"/>
      <c r="P98" s="298"/>
      <c r="Q98" s="299">
        <f t="shared" si="18"/>
        <v>0</v>
      </c>
    </row>
    <row r="99" spans="2:17">
      <c r="B99" s="125">
        <f>Setting!J12</f>
        <v>0</v>
      </c>
      <c r="C99" s="300"/>
      <c r="D99" s="301"/>
      <c r="E99" s="300"/>
      <c r="F99" s="301"/>
      <c r="G99" s="300"/>
      <c r="H99" s="301"/>
      <c r="I99" s="300"/>
      <c r="J99" s="301"/>
      <c r="K99" s="300"/>
      <c r="L99" s="301"/>
      <c r="M99" s="300"/>
      <c r="N99" s="301"/>
      <c r="O99" s="300"/>
      <c r="P99" s="301"/>
      <c r="Q99" s="302">
        <f t="shared" si="18"/>
        <v>0</v>
      </c>
    </row>
    <row r="100" spans="2:17">
      <c r="B100" s="135">
        <f>Setting!J13</f>
        <v>0</v>
      </c>
      <c r="C100" s="297"/>
      <c r="D100" s="298"/>
      <c r="E100" s="297"/>
      <c r="F100" s="298"/>
      <c r="G100" s="297"/>
      <c r="H100" s="298"/>
      <c r="I100" s="297"/>
      <c r="J100" s="298"/>
      <c r="K100" s="297"/>
      <c r="L100" s="298"/>
      <c r="M100" s="297"/>
      <c r="N100" s="298"/>
      <c r="O100" s="297"/>
      <c r="P100" s="298"/>
      <c r="Q100" s="299">
        <f t="shared" si="18"/>
        <v>0</v>
      </c>
    </row>
    <row r="101" spans="2:17" ht="19" thickBot="1">
      <c r="B101" s="125">
        <f>Setting!J14</f>
        <v>0</v>
      </c>
      <c r="C101" s="300"/>
      <c r="D101" s="301"/>
      <c r="E101" s="300"/>
      <c r="F101" s="301"/>
      <c r="G101" s="300"/>
      <c r="H101" s="301"/>
      <c r="I101" s="300"/>
      <c r="J101" s="301"/>
      <c r="K101" s="300"/>
      <c r="L101" s="301"/>
      <c r="M101" s="300"/>
      <c r="N101" s="301"/>
      <c r="O101" s="300"/>
      <c r="P101" s="301"/>
      <c r="Q101" s="302">
        <f t="shared" si="18"/>
        <v>0</v>
      </c>
    </row>
    <row r="102" spans="2:17" s="282" customFormat="1" ht="19" thickBot="1">
      <c r="B102" s="117" t="s">
        <v>18</v>
      </c>
      <c r="C102" s="375">
        <f>SUM(C92:C101)</f>
        <v>0</v>
      </c>
      <c r="D102" s="376"/>
      <c r="E102" s="375">
        <f>SUM(E92:E101)</f>
        <v>0</v>
      </c>
      <c r="F102" s="376"/>
      <c r="G102" s="375">
        <f>SUM(G92:G101)</f>
        <v>0</v>
      </c>
      <c r="H102" s="376"/>
      <c r="I102" s="375">
        <f>SUM(I92:I101)</f>
        <v>0</v>
      </c>
      <c r="J102" s="376"/>
      <c r="K102" s="375">
        <f>SUM(K92:K101)</f>
        <v>0</v>
      </c>
      <c r="L102" s="376"/>
      <c r="M102" s="375">
        <f>SUM(M92:M101)</f>
        <v>0</v>
      </c>
      <c r="N102" s="376"/>
      <c r="O102" s="375">
        <f>SUM(O92:O101)</f>
        <v>0</v>
      </c>
      <c r="P102" s="376"/>
      <c r="Q102" s="303">
        <f>SUM(Q92:Q101)</f>
        <v>0</v>
      </c>
    </row>
    <row r="103" spans="2:17" ht="20" thickBot="1">
      <c r="B103" s="146" t="s">
        <v>21</v>
      </c>
      <c r="C103" s="377">
        <f>IF(O91="","",IF(O91&lt;$E$51,O91+1,""))</f>
        <v>46566</v>
      </c>
      <c r="D103" s="378"/>
      <c r="E103" s="383">
        <f>IF(C103="","",IF(C103&lt;$E$51,C103+1,""))</f>
        <v>46567</v>
      </c>
      <c r="F103" s="378"/>
      <c r="G103" s="377">
        <f t="shared" ref="G103" si="19">IF(E103="","",IF(E103&lt;$E$51,E103+1,""))</f>
        <v>46568</v>
      </c>
      <c r="H103" s="378"/>
      <c r="I103" s="377" t="str">
        <f t="shared" ref="I103" si="20">IF(G103="","",IF(G103&lt;$E$51,G103+1,""))</f>
        <v/>
      </c>
      <c r="J103" s="378"/>
      <c r="K103" s="377" t="str">
        <f t="shared" ref="K103" si="21">IF(I103="","",IF(I103&lt;$E$51,I103+1,""))</f>
        <v/>
      </c>
      <c r="L103" s="378"/>
      <c r="M103" s="379" t="str">
        <f t="shared" ref="M103" si="22">IF(K103="","",IF(K103&lt;$E$51,K103+1,""))</f>
        <v/>
      </c>
      <c r="N103" s="380"/>
      <c r="O103" s="381" t="str">
        <f t="shared" ref="O103" si="23">IF(M103="","",IF(M103&lt;$E$51,M103+1,""))</f>
        <v/>
      </c>
      <c r="P103" s="382"/>
      <c r="Q103" s="122" t="s">
        <v>18</v>
      </c>
    </row>
    <row r="104" spans="2:17">
      <c r="B104" s="135">
        <f>Setting!J5</f>
        <v>0</v>
      </c>
      <c r="C104" s="297"/>
      <c r="D104" s="298"/>
      <c r="E104" s="297"/>
      <c r="F104" s="298"/>
      <c r="G104" s="297"/>
      <c r="H104" s="298"/>
      <c r="I104" s="297"/>
      <c r="J104" s="298"/>
      <c r="K104" s="297"/>
      <c r="L104" s="298"/>
      <c r="M104" s="297"/>
      <c r="N104" s="298"/>
      <c r="O104" s="297"/>
      <c r="P104" s="298"/>
      <c r="Q104" s="299">
        <f>SUM(C104:O104)</f>
        <v>0</v>
      </c>
    </row>
    <row r="105" spans="2:17">
      <c r="B105" s="125">
        <f>Setting!J6</f>
        <v>0</v>
      </c>
      <c r="C105" s="300"/>
      <c r="D105" s="301"/>
      <c r="E105" s="300"/>
      <c r="F105" s="301"/>
      <c r="G105" s="300"/>
      <c r="H105" s="301"/>
      <c r="I105" s="300"/>
      <c r="J105" s="301"/>
      <c r="K105" s="300"/>
      <c r="L105" s="301"/>
      <c r="M105" s="300"/>
      <c r="N105" s="301"/>
      <c r="O105" s="300"/>
      <c r="P105" s="301"/>
      <c r="Q105" s="302">
        <f t="shared" ref="Q105:Q113" si="24">SUM(C105:O105)</f>
        <v>0</v>
      </c>
    </row>
    <row r="106" spans="2:17">
      <c r="B106" s="135">
        <f>Setting!J7</f>
        <v>0</v>
      </c>
      <c r="C106" s="297"/>
      <c r="D106" s="298"/>
      <c r="E106" s="297"/>
      <c r="F106" s="298"/>
      <c r="G106" s="297"/>
      <c r="H106" s="298"/>
      <c r="I106" s="297"/>
      <c r="J106" s="298"/>
      <c r="K106" s="297"/>
      <c r="L106" s="298"/>
      <c r="M106" s="297"/>
      <c r="N106" s="298"/>
      <c r="O106" s="297"/>
      <c r="P106" s="298"/>
      <c r="Q106" s="299">
        <f t="shared" si="24"/>
        <v>0</v>
      </c>
    </row>
    <row r="107" spans="2:17">
      <c r="B107" s="125">
        <f>Setting!J8</f>
        <v>0</v>
      </c>
      <c r="C107" s="300"/>
      <c r="D107" s="301"/>
      <c r="E107" s="300"/>
      <c r="F107" s="301"/>
      <c r="G107" s="300"/>
      <c r="H107" s="301"/>
      <c r="I107" s="300"/>
      <c r="J107" s="301"/>
      <c r="K107" s="300"/>
      <c r="L107" s="301"/>
      <c r="M107" s="300"/>
      <c r="N107" s="301"/>
      <c r="O107" s="300"/>
      <c r="P107" s="301"/>
      <c r="Q107" s="302">
        <f t="shared" si="24"/>
        <v>0</v>
      </c>
    </row>
    <row r="108" spans="2:17">
      <c r="B108" s="135">
        <f>Setting!J9</f>
        <v>0</v>
      </c>
      <c r="C108" s="297"/>
      <c r="D108" s="298"/>
      <c r="E108" s="297"/>
      <c r="F108" s="298"/>
      <c r="G108" s="297"/>
      <c r="H108" s="298"/>
      <c r="I108" s="297"/>
      <c r="J108" s="298"/>
      <c r="K108" s="297"/>
      <c r="L108" s="298"/>
      <c r="M108" s="297"/>
      <c r="N108" s="298"/>
      <c r="O108" s="297"/>
      <c r="P108" s="298"/>
      <c r="Q108" s="299">
        <f t="shared" si="24"/>
        <v>0</v>
      </c>
    </row>
    <row r="109" spans="2:17">
      <c r="B109" s="125">
        <f>Setting!J10</f>
        <v>0</v>
      </c>
      <c r="C109" s="300"/>
      <c r="D109" s="301"/>
      <c r="E109" s="300"/>
      <c r="F109" s="301"/>
      <c r="G109" s="300"/>
      <c r="H109" s="301"/>
      <c r="I109" s="300"/>
      <c r="J109" s="301"/>
      <c r="K109" s="300"/>
      <c r="L109" s="301"/>
      <c r="M109" s="300"/>
      <c r="N109" s="301"/>
      <c r="O109" s="300"/>
      <c r="P109" s="301"/>
      <c r="Q109" s="302">
        <f t="shared" si="24"/>
        <v>0</v>
      </c>
    </row>
    <row r="110" spans="2:17">
      <c r="B110" s="135">
        <f>Setting!J11</f>
        <v>0</v>
      </c>
      <c r="C110" s="297"/>
      <c r="D110" s="298"/>
      <c r="E110" s="297"/>
      <c r="F110" s="298"/>
      <c r="G110" s="297"/>
      <c r="H110" s="298"/>
      <c r="I110" s="297"/>
      <c r="J110" s="298"/>
      <c r="K110" s="297"/>
      <c r="L110" s="298"/>
      <c r="M110" s="297"/>
      <c r="N110" s="298"/>
      <c r="O110" s="297"/>
      <c r="P110" s="298"/>
      <c r="Q110" s="299">
        <f t="shared" si="24"/>
        <v>0</v>
      </c>
    </row>
    <row r="111" spans="2:17">
      <c r="B111" s="125">
        <f>Setting!J12</f>
        <v>0</v>
      </c>
      <c r="C111" s="300"/>
      <c r="D111" s="301"/>
      <c r="E111" s="300"/>
      <c r="F111" s="301"/>
      <c r="G111" s="300"/>
      <c r="H111" s="301"/>
      <c r="I111" s="300"/>
      <c r="J111" s="301"/>
      <c r="K111" s="300"/>
      <c r="L111" s="301"/>
      <c r="M111" s="300"/>
      <c r="N111" s="301"/>
      <c r="O111" s="300"/>
      <c r="P111" s="301"/>
      <c r="Q111" s="302">
        <f t="shared" si="24"/>
        <v>0</v>
      </c>
    </row>
    <row r="112" spans="2:17">
      <c r="B112" s="135">
        <f>Setting!J13</f>
        <v>0</v>
      </c>
      <c r="C112" s="297"/>
      <c r="D112" s="298"/>
      <c r="E112" s="297"/>
      <c r="F112" s="298"/>
      <c r="G112" s="297"/>
      <c r="H112" s="298"/>
      <c r="I112" s="297"/>
      <c r="J112" s="298"/>
      <c r="K112" s="297"/>
      <c r="L112" s="298"/>
      <c r="M112" s="297"/>
      <c r="N112" s="298"/>
      <c r="O112" s="297"/>
      <c r="P112" s="298"/>
      <c r="Q112" s="299">
        <f t="shared" si="24"/>
        <v>0</v>
      </c>
    </row>
    <row r="113" spans="2:17" ht="19" thickBot="1">
      <c r="B113" s="125">
        <f>Setting!J14</f>
        <v>0</v>
      </c>
      <c r="C113" s="300"/>
      <c r="D113" s="301"/>
      <c r="E113" s="300"/>
      <c r="F113" s="301"/>
      <c r="G113" s="300"/>
      <c r="H113" s="301"/>
      <c r="I113" s="300"/>
      <c r="J113" s="301"/>
      <c r="K113" s="300"/>
      <c r="L113" s="301"/>
      <c r="M113" s="300"/>
      <c r="N113" s="301"/>
      <c r="O113" s="300"/>
      <c r="P113" s="301"/>
      <c r="Q113" s="302">
        <f t="shared" si="24"/>
        <v>0</v>
      </c>
    </row>
    <row r="114" spans="2:17" s="282" customFormat="1" ht="19" thickBot="1">
      <c r="B114" s="117" t="s">
        <v>18</v>
      </c>
      <c r="C114" s="375">
        <f>SUM(C104:C113)</f>
        <v>0</v>
      </c>
      <c r="D114" s="376"/>
      <c r="E114" s="375">
        <f t="shared" ref="E114:O114" si="25">SUM(E104:E113)</f>
        <v>0</v>
      </c>
      <c r="F114" s="376"/>
      <c r="G114" s="375">
        <f>SUM(G104:G113)</f>
        <v>0</v>
      </c>
      <c r="H114" s="376"/>
      <c r="I114" s="375">
        <f t="shared" si="25"/>
        <v>0</v>
      </c>
      <c r="J114" s="376"/>
      <c r="K114" s="375">
        <f t="shared" si="25"/>
        <v>0</v>
      </c>
      <c r="L114" s="376"/>
      <c r="M114" s="375">
        <f t="shared" si="25"/>
        <v>0</v>
      </c>
      <c r="N114" s="376"/>
      <c r="O114" s="375">
        <f t="shared" si="25"/>
        <v>0</v>
      </c>
      <c r="P114" s="376"/>
      <c r="Q114" s="303">
        <f t="shared" ref="Q114" si="26">SUM(Q104:Q113)</f>
        <v>0</v>
      </c>
    </row>
    <row r="115" spans="2:17" ht="20" thickBot="1">
      <c r="B115" s="146" t="s">
        <v>21</v>
      </c>
      <c r="C115" s="377" t="str">
        <f>IF(O103="","",IF(O103&lt;$E$51,O103+1,""))</f>
        <v/>
      </c>
      <c r="D115" s="378"/>
      <c r="E115" s="383" t="str">
        <f>IF(C115="","",IF(C115&lt;$E$51,C115+1,""))</f>
        <v/>
      </c>
      <c r="F115" s="378"/>
      <c r="G115" s="377" t="str">
        <f t="shared" ref="G115" si="27">IF(E115="","",IF(E115&lt;$E$51,E115+1,""))</f>
        <v/>
      </c>
      <c r="H115" s="378"/>
      <c r="I115" s="377" t="str">
        <f t="shared" ref="I115" si="28">IF(G115="","",IF(G115&lt;$E$51,G115+1,""))</f>
        <v/>
      </c>
      <c r="J115" s="378"/>
      <c r="K115" s="377" t="str">
        <f t="shared" ref="K115" si="29">IF(I115="","",IF(I115&lt;$E$51,I115+1,""))</f>
        <v/>
      </c>
      <c r="L115" s="378"/>
      <c r="M115" s="379" t="str">
        <f t="shared" ref="M115" si="30">IF(K115="","",IF(K115&lt;$E$51,K115+1,""))</f>
        <v/>
      </c>
      <c r="N115" s="380"/>
      <c r="O115" s="381" t="str">
        <f t="shared" ref="O115" si="31">IF(M115="","",IF(M115&lt;$E$51,M115+1,""))</f>
        <v/>
      </c>
      <c r="P115" s="382"/>
      <c r="Q115" s="122" t="s">
        <v>18</v>
      </c>
    </row>
    <row r="116" spans="2:17">
      <c r="B116" s="135">
        <f>Setting!J5</f>
        <v>0</v>
      </c>
      <c r="C116" s="297"/>
      <c r="D116" s="298"/>
      <c r="E116" s="297"/>
      <c r="F116" s="298"/>
      <c r="G116" s="297"/>
      <c r="H116" s="298"/>
      <c r="I116" s="297"/>
      <c r="J116" s="298"/>
      <c r="K116" s="297"/>
      <c r="L116" s="298"/>
      <c r="M116" s="297"/>
      <c r="N116" s="298"/>
      <c r="O116" s="297"/>
      <c r="P116" s="298"/>
      <c r="Q116" s="299">
        <f>SUM(C116:O116)</f>
        <v>0</v>
      </c>
    </row>
    <row r="117" spans="2:17">
      <c r="B117" s="125">
        <f>Setting!J6</f>
        <v>0</v>
      </c>
      <c r="C117" s="300"/>
      <c r="D117" s="301"/>
      <c r="E117" s="300"/>
      <c r="F117" s="301"/>
      <c r="G117" s="300"/>
      <c r="H117" s="301"/>
      <c r="I117" s="300"/>
      <c r="J117" s="301"/>
      <c r="K117" s="300"/>
      <c r="L117" s="301"/>
      <c r="M117" s="300"/>
      <c r="N117" s="301"/>
      <c r="O117" s="300"/>
      <c r="P117" s="301"/>
      <c r="Q117" s="302">
        <f>SUM(C117:O117)</f>
        <v>0</v>
      </c>
    </row>
    <row r="118" spans="2:17">
      <c r="B118" s="135">
        <f>Setting!J7</f>
        <v>0</v>
      </c>
      <c r="C118" s="297"/>
      <c r="D118" s="298"/>
      <c r="E118" s="297"/>
      <c r="F118" s="298"/>
      <c r="G118" s="297"/>
      <c r="H118" s="298"/>
      <c r="I118" s="297"/>
      <c r="J118" s="298"/>
      <c r="K118" s="297"/>
      <c r="L118" s="298"/>
      <c r="M118" s="297"/>
      <c r="N118" s="298"/>
      <c r="O118" s="297"/>
      <c r="P118" s="298"/>
      <c r="Q118" s="299">
        <f t="shared" ref="Q118:Q125" si="32">SUM(C118:O118)</f>
        <v>0</v>
      </c>
    </row>
    <row r="119" spans="2:17">
      <c r="B119" s="125">
        <f>Setting!J8</f>
        <v>0</v>
      </c>
      <c r="C119" s="300"/>
      <c r="D119" s="301"/>
      <c r="E119" s="300"/>
      <c r="F119" s="301"/>
      <c r="G119" s="300"/>
      <c r="H119" s="301"/>
      <c r="I119" s="300"/>
      <c r="J119" s="301"/>
      <c r="K119" s="300"/>
      <c r="L119" s="301"/>
      <c r="M119" s="300"/>
      <c r="N119" s="301"/>
      <c r="O119" s="300"/>
      <c r="P119" s="301"/>
      <c r="Q119" s="302">
        <f t="shared" si="32"/>
        <v>0</v>
      </c>
    </row>
    <row r="120" spans="2:17">
      <c r="B120" s="135">
        <f>Setting!J9</f>
        <v>0</v>
      </c>
      <c r="C120" s="297"/>
      <c r="D120" s="298"/>
      <c r="E120" s="297"/>
      <c r="F120" s="298"/>
      <c r="G120" s="297"/>
      <c r="H120" s="298"/>
      <c r="I120" s="297"/>
      <c r="J120" s="298"/>
      <c r="K120" s="297"/>
      <c r="L120" s="298"/>
      <c r="M120" s="297"/>
      <c r="N120" s="298"/>
      <c r="O120" s="297"/>
      <c r="P120" s="298"/>
      <c r="Q120" s="299">
        <f t="shared" si="32"/>
        <v>0</v>
      </c>
    </row>
    <row r="121" spans="2:17">
      <c r="B121" s="125">
        <f>Setting!J10</f>
        <v>0</v>
      </c>
      <c r="C121" s="300"/>
      <c r="D121" s="301"/>
      <c r="E121" s="300"/>
      <c r="F121" s="301"/>
      <c r="G121" s="300"/>
      <c r="H121" s="301"/>
      <c r="I121" s="300"/>
      <c r="J121" s="301"/>
      <c r="K121" s="300"/>
      <c r="L121" s="301"/>
      <c r="M121" s="300"/>
      <c r="N121" s="301"/>
      <c r="O121" s="300"/>
      <c r="P121" s="301"/>
      <c r="Q121" s="302">
        <f t="shared" si="32"/>
        <v>0</v>
      </c>
    </row>
    <row r="122" spans="2:17">
      <c r="B122" s="135">
        <f>Setting!J11</f>
        <v>0</v>
      </c>
      <c r="C122" s="297"/>
      <c r="D122" s="298"/>
      <c r="E122" s="297"/>
      <c r="F122" s="298"/>
      <c r="G122" s="297"/>
      <c r="H122" s="298"/>
      <c r="I122" s="297"/>
      <c r="J122" s="298"/>
      <c r="K122" s="297"/>
      <c r="L122" s="298"/>
      <c r="M122" s="297"/>
      <c r="N122" s="298"/>
      <c r="O122" s="297"/>
      <c r="P122" s="298"/>
      <c r="Q122" s="299">
        <f t="shared" si="32"/>
        <v>0</v>
      </c>
    </row>
    <row r="123" spans="2:17">
      <c r="B123" s="125">
        <f>Setting!J12</f>
        <v>0</v>
      </c>
      <c r="C123" s="300"/>
      <c r="D123" s="301"/>
      <c r="E123" s="300"/>
      <c r="F123" s="301"/>
      <c r="G123" s="300"/>
      <c r="H123" s="301"/>
      <c r="I123" s="300"/>
      <c r="J123" s="301"/>
      <c r="K123" s="300"/>
      <c r="L123" s="301"/>
      <c r="M123" s="300"/>
      <c r="N123" s="301"/>
      <c r="O123" s="300"/>
      <c r="P123" s="301"/>
      <c r="Q123" s="302">
        <f t="shared" si="32"/>
        <v>0</v>
      </c>
    </row>
    <row r="124" spans="2:17">
      <c r="B124" s="135">
        <f>Setting!J13</f>
        <v>0</v>
      </c>
      <c r="C124" s="297"/>
      <c r="D124" s="298"/>
      <c r="E124" s="297"/>
      <c r="F124" s="298"/>
      <c r="G124" s="297"/>
      <c r="H124" s="298"/>
      <c r="I124" s="297"/>
      <c r="J124" s="298"/>
      <c r="K124" s="297"/>
      <c r="L124" s="298"/>
      <c r="M124" s="297"/>
      <c r="N124" s="298"/>
      <c r="O124" s="297"/>
      <c r="P124" s="298"/>
      <c r="Q124" s="299">
        <f t="shared" si="32"/>
        <v>0</v>
      </c>
    </row>
    <row r="125" spans="2:17" ht="19" thickBot="1">
      <c r="B125" s="125">
        <f>Setting!J14</f>
        <v>0</v>
      </c>
      <c r="C125" s="300"/>
      <c r="D125" s="301"/>
      <c r="E125" s="300"/>
      <c r="F125" s="301"/>
      <c r="G125" s="300"/>
      <c r="H125" s="301"/>
      <c r="I125" s="300"/>
      <c r="J125" s="301"/>
      <c r="K125" s="300"/>
      <c r="L125" s="301"/>
      <c r="M125" s="300"/>
      <c r="N125" s="301"/>
      <c r="O125" s="300"/>
      <c r="P125" s="301"/>
      <c r="Q125" s="302">
        <f t="shared" si="32"/>
        <v>0</v>
      </c>
    </row>
    <row r="126" spans="2:17" s="282" customFormat="1" ht="19" thickBot="1">
      <c r="B126" s="117" t="s">
        <v>18</v>
      </c>
      <c r="C126" s="375">
        <f>SUM(C116:C125)</f>
        <v>0</v>
      </c>
      <c r="D126" s="376"/>
      <c r="E126" s="375">
        <f t="shared" ref="E126" si="33">SUM(E116:E125)</f>
        <v>0</v>
      </c>
      <c r="F126" s="376"/>
      <c r="G126" s="375">
        <f>SUM(G116:G125)</f>
        <v>0</v>
      </c>
      <c r="H126" s="376"/>
      <c r="I126" s="375">
        <f t="shared" ref="I126" si="34">SUM(I116:I125)</f>
        <v>0</v>
      </c>
      <c r="J126" s="376"/>
      <c r="K126" s="375">
        <f t="shared" ref="K126" si="35">SUM(K116:K125)</f>
        <v>0</v>
      </c>
      <c r="L126" s="376"/>
      <c r="M126" s="375">
        <f t="shared" ref="M126" si="36">SUM(M116:M125)</f>
        <v>0</v>
      </c>
      <c r="N126" s="376"/>
      <c r="O126" s="375">
        <f t="shared" ref="O126" si="37">SUM(O116:O125)</f>
        <v>0</v>
      </c>
      <c r="P126" s="376"/>
      <c r="Q126" s="303">
        <f>SUM(Q116:Q125)</f>
        <v>0</v>
      </c>
    </row>
  </sheetData>
  <sheetProtection selectLockedCells="1" autoFilter="0"/>
  <autoFilter ref="B54:Q126" xr:uid="{730D8183-B573-4739-AC82-FB9582C64DB6}">
    <filterColumn colId="1" showButton="0"/>
    <filterColumn colId="3" showButton="0"/>
    <filterColumn colId="5" showButton="0"/>
    <filterColumn colId="7" showButton="0"/>
    <filterColumn colId="9" showButton="0"/>
    <filterColumn colId="11" showButton="0"/>
    <filterColumn colId="13" showButton="0"/>
  </autoFilter>
  <mergeCells count="116">
    <mergeCell ref="M126:N126"/>
    <mergeCell ref="O126:P126"/>
    <mergeCell ref="C114:D114"/>
    <mergeCell ref="E114:F114"/>
    <mergeCell ref="G114:H114"/>
    <mergeCell ref="I114:J114"/>
    <mergeCell ref="K114:L114"/>
    <mergeCell ref="M114:N114"/>
    <mergeCell ref="O114:P114"/>
    <mergeCell ref="C115:D115"/>
    <mergeCell ref="E115:F115"/>
    <mergeCell ref="G115:H115"/>
    <mergeCell ref="I115:J115"/>
    <mergeCell ref="K115:L115"/>
    <mergeCell ref="M115:N115"/>
    <mergeCell ref="O115:P115"/>
    <mergeCell ref="C126:D126"/>
    <mergeCell ref="E126:F126"/>
    <mergeCell ref="G126:H126"/>
    <mergeCell ref="I126:J126"/>
    <mergeCell ref="K126:L126"/>
    <mergeCell ref="M102:N102"/>
    <mergeCell ref="O102:P102"/>
    <mergeCell ref="C103:D103"/>
    <mergeCell ref="E103:F103"/>
    <mergeCell ref="G103:H103"/>
    <mergeCell ref="I103:J103"/>
    <mergeCell ref="K103:L103"/>
    <mergeCell ref="M103:N103"/>
    <mergeCell ref="O103:P103"/>
    <mergeCell ref="C102:D102"/>
    <mergeCell ref="E102:F102"/>
    <mergeCell ref="G102:H102"/>
    <mergeCell ref="I102:J102"/>
    <mergeCell ref="K102:L102"/>
    <mergeCell ref="O55:P55"/>
    <mergeCell ref="M90:N90"/>
    <mergeCell ref="O90:P90"/>
    <mergeCell ref="C91:D91"/>
    <mergeCell ref="E91:F91"/>
    <mergeCell ref="G91:H91"/>
    <mergeCell ref="I91:J91"/>
    <mergeCell ref="K91:L91"/>
    <mergeCell ref="M91:N91"/>
    <mergeCell ref="O91:P91"/>
    <mergeCell ref="C90:D90"/>
    <mergeCell ref="E90:F90"/>
    <mergeCell ref="G90:H90"/>
    <mergeCell ref="I90:J90"/>
    <mergeCell ref="K90:L90"/>
    <mergeCell ref="C79:D79"/>
    <mergeCell ref="E79:F79"/>
    <mergeCell ref="G79:H79"/>
    <mergeCell ref="I79:J79"/>
    <mergeCell ref="K79:L79"/>
    <mergeCell ref="M79:N79"/>
    <mergeCell ref="O79:P79"/>
    <mergeCell ref="M67:N67"/>
    <mergeCell ref="O67:P67"/>
    <mergeCell ref="B4:C4"/>
    <mergeCell ref="D4:E4"/>
    <mergeCell ref="F4:G4"/>
    <mergeCell ref="H4:I4"/>
    <mergeCell ref="J4:K4"/>
    <mergeCell ref="B18:D18"/>
    <mergeCell ref="B32:D32"/>
    <mergeCell ref="C53:D53"/>
    <mergeCell ref="E53:F53"/>
    <mergeCell ref="G53:H53"/>
    <mergeCell ref="I53:J53"/>
    <mergeCell ref="K53:L53"/>
    <mergeCell ref="C50:D50"/>
    <mergeCell ref="E50:F50"/>
    <mergeCell ref="G50:H50"/>
    <mergeCell ref="I50:J50"/>
    <mergeCell ref="K50:L50"/>
    <mergeCell ref="L7:L8"/>
    <mergeCell ref="B33:D34"/>
    <mergeCell ref="F18:L18"/>
    <mergeCell ref="F38:L38"/>
    <mergeCell ref="C78:D78"/>
    <mergeCell ref="E78:F78"/>
    <mergeCell ref="G78:H78"/>
    <mergeCell ref="I78:J78"/>
    <mergeCell ref="K78:L78"/>
    <mergeCell ref="M78:N78"/>
    <mergeCell ref="O78:P78"/>
    <mergeCell ref="C67:D67"/>
    <mergeCell ref="E67:F67"/>
    <mergeCell ref="G67:H67"/>
    <mergeCell ref="I67:J67"/>
    <mergeCell ref="K67:L67"/>
    <mergeCell ref="M50:N50"/>
    <mergeCell ref="O50:P50"/>
    <mergeCell ref="G66:H66"/>
    <mergeCell ref="I66:J66"/>
    <mergeCell ref="K66:L66"/>
    <mergeCell ref="M66:N66"/>
    <mergeCell ref="O66:P66"/>
    <mergeCell ref="C54:D54"/>
    <mergeCell ref="E54:F54"/>
    <mergeCell ref="G54:H54"/>
    <mergeCell ref="I54:J54"/>
    <mergeCell ref="K54:L54"/>
    <mergeCell ref="M54:N54"/>
    <mergeCell ref="O54:P54"/>
    <mergeCell ref="C55:D55"/>
    <mergeCell ref="E55:F55"/>
    <mergeCell ref="G55:H55"/>
    <mergeCell ref="I55:J55"/>
    <mergeCell ref="K55:L55"/>
    <mergeCell ref="M53:N53"/>
    <mergeCell ref="O53:P53"/>
    <mergeCell ref="C66:D66"/>
    <mergeCell ref="E66:F66"/>
    <mergeCell ref="M55:N55"/>
  </mergeCells>
  <phoneticPr fontId="1"/>
  <conditionalFormatting sqref="B33">
    <cfRule type="cellIs" dxfId="308" priority="53" operator="equal">
      <formula>0</formula>
    </cfRule>
  </conditionalFormatting>
  <conditionalFormatting sqref="B602">
    <cfRule type="expression" dxfId="307" priority="74">
      <formula>$C601=1</formula>
    </cfRule>
  </conditionalFormatting>
  <conditionalFormatting sqref="C16 E16 G16 I16 K16">
    <cfRule type="cellIs" dxfId="306" priority="19" operator="equal">
      <formula>0</formula>
    </cfRule>
  </conditionalFormatting>
  <conditionalFormatting sqref="C66 E66 G66 I66 K66 M66 O66">
    <cfRule type="cellIs" dxfId="305" priority="39" operator="equal">
      <formula>0</formula>
    </cfRule>
    <cfRule type="cellIs" dxfId="304" priority="38" operator="equal">
      <formula>0</formula>
    </cfRule>
  </conditionalFormatting>
  <conditionalFormatting sqref="C78 E78 G78 I78 K78 M78 O78">
    <cfRule type="cellIs" dxfId="303" priority="36" operator="equal">
      <formula>0</formula>
    </cfRule>
    <cfRule type="cellIs" dxfId="302" priority="35" operator="equal">
      <formula>0</formula>
    </cfRule>
  </conditionalFormatting>
  <conditionalFormatting sqref="C90 E90 G90 I90 K90 M90 O90">
    <cfRule type="cellIs" dxfId="301" priority="34" operator="equal">
      <formula>0</formula>
    </cfRule>
    <cfRule type="cellIs" dxfId="300" priority="33" operator="equal">
      <formula>0</formula>
    </cfRule>
  </conditionalFormatting>
  <conditionalFormatting sqref="C102 E102 G102 I102 K102 M102 O102">
    <cfRule type="cellIs" dxfId="299" priority="32" operator="equal">
      <formula>0</formula>
    </cfRule>
    <cfRule type="cellIs" dxfId="298" priority="31" operator="equal">
      <formula>0</formula>
    </cfRule>
  </conditionalFormatting>
  <conditionalFormatting sqref="C114 E114 G114 I114 K114 M114 O114">
    <cfRule type="cellIs" dxfId="297" priority="30" operator="equal">
      <formula>0</formula>
    </cfRule>
    <cfRule type="cellIs" dxfId="296" priority="29" operator="equal">
      <formula>0</formula>
    </cfRule>
  </conditionalFormatting>
  <conditionalFormatting sqref="C126 E126 G126 I126 K126 M126 O126">
    <cfRule type="cellIs" dxfId="295" priority="28" operator="equal">
      <formula>0</formula>
    </cfRule>
    <cfRule type="cellIs" dxfId="294" priority="27" operator="equal">
      <formula>0</formula>
    </cfRule>
  </conditionalFormatting>
  <conditionalFormatting sqref="C30:D30 B36:D36 D37:D42 D44:D49">
    <cfRule type="cellIs" dxfId="293" priority="79" operator="equal">
      <formula>0</formula>
    </cfRule>
  </conditionalFormatting>
  <conditionalFormatting sqref="C55:P55">
    <cfRule type="expression" dxfId="292" priority="26">
      <formula>COUNTIF(祝日,C$55)=1</formula>
    </cfRule>
  </conditionalFormatting>
  <conditionalFormatting sqref="C67:P67">
    <cfRule type="expression" dxfId="291" priority="40">
      <formula>COUNTIF(祝日,C$67)=1</formula>
    </cfRule>
  </conditionalFormatting>
  <conditionalFormatting sqref="C79:P79">
    <cfRule type="expression" dxfId="290" priority="43">
      <formula>COUNTIF(祝日,C$79)=1</formula>
    </cfRule>
  </conditionalFormatting>
  <conditionalFormatting sqref="C91:P91">
    <cfRule type="expression" dxfId="289" priority="46">
      <formula>COUNTIF(祝日,C$91)=1</formula>
    </cfRule>
  </conditionalFormatting>
  <conditionalFormatting sqref="C103:P103">
    <cfRule type="expression" dxfId="288" priority="51">
      <formula>COUNTIF(祝日,C$103)=1</formula>
    </cfRule>
  </conditionalFormatting>
  <conditionalFormatting sqref="C115:P115">
    <cfRule type="expression" dxfId="287" priority="20">
      <formula>COUNTIF(祝日,C$115)=1</formula>
    </cfRule>
  </conditionalFormatting>
  <conditionalFormatting sqref="D20:D29">
    <cfRule type="cellIs" dxfId="286" priority="52" operator="equal">
      <formula>0</formula>
    </cfRule>
  </conditionalFormatting>
  <conditionalFormatting sqref="E19">
    <cfRule type="cellIs" dxfId="285" priority="77" operator="equal">
      <formula>0</formula>
    </cfRule>
  </conditionalFormatting>
  <conditionalFormatting sqref="L5">
    <cfRule type="cellIs" dxfId="284" priority="56" operator="equal">
      <formula>0</formula>
    </cfRule>
  </conditionalFormatting>
  <conditionalFormatting sqref="L7">
    <cfRule type="cellIs" dxfId="283" priority="54" operator="equal">
      <formula>0</formula>
    </cfRule>
  </conditionalFormatting>
  <conditionalFormatting sqref="Q56:Q65">
    <cfRule type="cellIs" dxfId="282" priority="16" operator="equal">
      <formula>0</formula>
    </cfRule>
  </conditionalFormatting>
  <conditionalFormatting sqref="Q66">
    <cfRule type="cellIs" dxfId="281" priority="18" operator="equal">
      <formula>0</formula>
    </cfRule>
    <cfRule type="cellIs" dxfId="280" priority="17" operator="equal">
      <formula>0</formula>
    </cfRule>
  </conditionalFormatting>
  <conditionalFormatting sqref="Q68:Q77">
    <cfRule type="cellIs" dxfId="279" priority="5" operator="equal">
      <formula>0</formula>
    </cfRule>
  </conditionalFormatting>
  <conditionalFormatting sqref="Q78">
    <cfRule type="cellIs" dxfId="278" priority="15" operator="equal">
      <formula>0</formula>
    </cfRule>
    <cfRule type="cellIs" dxfId="277" priority="14" operator="equal">
      <formula>0</formula>
    </cfRule>
  </conditionalFormatting>
  <conditionalFormatting sqref="Q80:Q89">
    <cfRule type="cellIs" dxfId="276" priority="4" operator="equal">
      <formula>0</formula>
    </cfRule>
  </conditionalFormatting>
  <conditionalFormatting sqref="Q90">
    <cfRule type="cellIs" dxfId="275" priority="13" operator="equal">
      <formula>0</formula>
    </cfRule>
    <cfRule type="cellIs" dxfId="274" priority="12" operator="equal">
      <formula>0</formula>
    </cfRule>
  </conditionalFormatting>
  <conditionalFormatting sqref="Q92:Q101">
    <cfRule type="cellIs" dxfId="273" priority="3" operator="equal">
      <formula>0</formula>
    </cfRule>
  </conditionalFormatting>
  <conditionalFormatting sqref="Q102">
    <cfRule type="cellIs" dxfId="272" priority="11" operator="equal">
      <formula>0</formula>
    </cfRule>
    <cfRule type="cellIs" dxfId="271" priority="10" operator="equal">
      <formula>0</formula>
    </cfRule>
  </conditionalFormatting>
  <conditionalFormatting sqref="Q104:Q113">
    <cfRule type="cellIs" dxfId="270" priority="2" operator="equal">
      <formula>0</formula>
    </cfRule>
  </conditionalFormatting>
  <conditionalFormatting sqref="Q114">
    <cfRule type="cellIs" dxfId="269" priority="9" operator="equal">
      <formula>0</formula>
    </cfRule>
    <cfRule type="cellIs" dxfId="268" priority="8" operator="equal">
      <formula>0</formula>
    </cfRule>
  </conditionalFormatting>
  <conditionalFormatting sqref="Q116:Q125">
    <cfRule type="cellIs" dxfId="267" priority="1" operator="equal">
      <formula>0</formula>
    </cfRule>
  </conditionalFormatting>
  <conditionalFormatting sqref="Q126">
    <cfRule type="cellIs" dxfId="266" priority="7" operator="equal">
      <formula>0</formula>
    </cfRule>
    <cfRule type="cellIs" dxfId="265" priority="6" operator="equal">
      <formula>0</formula>
    </cfRule>
  </conditionalFormatting>
  <pageMargins left="0.25" right="0.25" top="0.75" bottom="0.75" header="0.3" footer="0.3"/>
  <pageSetup paperSize="9" scale="82"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Guide</vt:lpstr>
      <vt:lpstr>Sample</vt:lpstr>
      <vt:lpstr>Setting</vt:lpstr>
      <vt:lpstr>1</vt:lpstr>
      <vt:lpstr>2</vt:lpstr>
      <vt:lpstr>3</vt:lpstr>
      <vt:lpstr>4</vt:lpstr>
      <vt:lpstr>5</vt:lpstr>
      <vt:lpstr>6</vt:lpstr>
      <vt:lpstr>7</vt:lpstr>
      <vt:lpstr>8</vt:lpstr>
      <vt:lpstr>9</vt:lpstr>
      <vt:lpstr>10</vt:lpstr>
      <vt:lpstr>11</vt:lpstr>
      <vt:lpstr>12</vt:lpstr>
      <vt:lpstr>Special</vt:lpstr>
      <vt:lpstr>Annual</vt:lpstr>
      <vt:lpstr>'1'!Print_Area</vt:lpstr>
      <vt:lpstr>'10'!Print_Area</vt:lpstr>
      <vt:lpstr>'11'!Print_Area</vt:lpstr>
      <vt:lpstr>'12'!Print_Area</vt:lpstr>
      <vt:lpstr>'2'!Print_Area</vt:lpstr>
      <vt:lpstr>'3'!Print_Area</vt:lpstr>
      <vt:lpstr>'4'!Print_Area</vt:lpstr>
      <vt:lpstr>'5'!Print_Area</vt:lpstr>
      <vt:lpstr>'6'!Print_Area</vt:lpstr>
      <vt:lpstr>'7'!Print_Area</vt:lpstr>
      <vt:lpstr>'8'!Print_Area</vt:lpstr>
      <vt:lpstr>'9'!Print_Area</vt:lpstr>
      <vt:lpstr>Annual!Print_Area</vt:lpstr>
      <vt:lpstr>Sample!Print_Area</vt:lpstr>
      <vt:lpstr>Special!Print_Area</vt:lpstr>
      <vt:lpstr>祝日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KAZU</dc:creator>
  <cp:keywords/>
  <dc:description/>
  <cp:lastModifiedBy>Arita Akai</cp:lastModifiedBy>
  <cp:revision/>
  <dcterms:created xsi:type="dcterms:W3CDTF">2015-06-05T18:19:34Z</dcterms:created>
  <dcterms:modified xsi:type="dcterms:W3CDTF">2026-09-04T00:24:16Z</dcterms:modified>
  <cp:category/>
  <cp:contentStatus/>
</cp:coreProperties>
</file>